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stavební práce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'1 - stavební práce'!$C$87:$K$244</definedName>
    <definedName name="_xlnm.Print_Area" localSheetId="1">'1 - stavební práce'!$C$4:$J$39,'1 - stavební práce'!$C$45:$J$69,'1 - stavební práce'!$C$75:$K$244</definedName>
    <definedName name="_xlnm.Print_Titles" localSheetId="1">'1 - stavební práce'!$87:$87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T241"/>
  <c r="T240"/>
  <c r="R242"/>
  <c r="R241"/>
  <c r="R240"/>
  <c r="P242"/>
  <c r="P241"/>
  <c r="P240"/>
  <c r="BK242"/>
  <c r="BK241"/>
  <c r="J241"/>
  <c r="BK240"/>
  <c r="J240"/>
  <c r="J242"/>
  <c r="BE242"/>
  <c r="J68"/>
  <c r="J67"/>
  <c r="BI239"/>
  <c r="BH239"/>
  <c r="BG239"/>
  <c r="BF239"/>
  <c r="T239"/>
  <c r="T238"/>
  <c r="R239"/>
  <c r="R238"/>
  <c r="P239"/>
  <c r="P238"/>
  <c r="BK239"/>
  <c r="BK238"/>
  <c r="J238"/>
  <c r="J239"/>
  <c r="BE239"/>
  <c r="J66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08"/>
  <c r="BH208"/>
  <c r="BG208"/>
  <c r="BF208"/>
  <c r="T208"/>
  <c r="T207"/>
  <c r="R208"/>
  <c r="R207"/>
  <c r="P208"/>
  <c r="P207"/>
  <c r="BK208"/>
  <c r="BK207"/>
  <c r="J207"/>
  <c r="J208"/>
  <c r="BE208"/>
  <c r="J65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T170"/>
  <c r="R171"/>
  <c r="R170"/>
  <c r="P171"/>
  <c r="P170"/>
  <c r="BK171"/>
  <c r="BK170"/>
  <c r="J170"/>
  <c r="J171"/>
  <c r="BE171"/>
  <c r="J64"/>
  <c r="BI169"/>
  <c r="BH169"/>
  <c r="BG169"/>
  <c r="BF169"/>
  <c r="T169"/>
  <c r="R169"/>
  <c r="P169"/>
  <c r="BK169"/>
  <c r="J169"/>
  <c r="BE169"/>
  <c r="BI168"/>
  <c r="BH168"/>
  <c r="BG168"/>
  <c r="BF168"/>
  <c r="T168"/>
  <c r="T167"/>
  <c r="R168"/>
  <c r="R167"/>
  <c r="P168"/>
  <c r="P167"/>
  <c r="BK168"/>
  <c r="BK167"/>
  <c r="J167"/>
  <c r="J168"/>
  <c r="BE168"/>
  <c r="J63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0"/>
  <c r="BH130"/>
  <c r="BG130"/>
  <c r="BF130"/>
  <c r="T130"/>
  <c r="T129"/>
  <c r="R130"/>
  <c r="R129"/>
  <c r="P130"/>
  <c r="P129"/>
  <c r="BK130"/>
  <c r="BK129"/>
  <c r="J129"/>
  <c r="J130"/>
  <c r="BE130"/>
  <c r="J62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91"/>
  <c r="F37"/>
  <c i="1" r="BD55"/>
  <c i="2" r="BH91"/>
  <c r="F36"/>
  <c i="1" r="BC55"/>
  <c i="2" r="BG91"/>
  <c r="F35"/>
  <c i="1" r="BB55"/>
  <c i="2" r="BF91"/>
  <c r="J34"/>
  <c i="1" r="AW55"/>
  <c i="2" r="F34"/>
  <c i="1" r="BA55"/>
  <c i="2" r="T91"/>
  <c r="T90"/>
  <c r="T89"/>
  <c r="T88"/>
  <c r="R91"/>
  <c r="R90"/>
  <c r="R89"/>
  <c r="R88"/>
  <c r="P91"/>
  <c r="P90"/>
  <c r="P89"/>
  <c r="P88"/>
  <c i="1" r="AU55"/>
  <c i="2" r="BK91"/>
  <c r="BK90"/>
  <c r="J90"/>
  <c r="BK89"/>
  <c r="J89"/>
  <c r="BK88"/>
  <c r="J88"/>
  <c r="J59"/>
  <c r="J30"/>
  <c i="1" r="AG55"/>
  <c i="2" r="J91"/>
  <c r="BE91"/>
  <c r="J33"/>
  <c i="1" r="AV55"/>
  <c i="2" r="F33"/>
  <c i="1" r="AZ55"/>
  <c i="2" r="J61"/>
  <c r="J60"/>
  <c r="F82"/>
  <c r="E80"/>
  <c r="F52"/>
  <c r="E50"/>
  <c r="J39"/>
  <c r="J24"/>
  <c r="E24"/>
  <c r="J85"/>
  <c r="J55"/>
  <c r="J23"/>
  <c r="J21"/>
  <c r="E21"/>
  <c r="J84"/>
  <c r="J54"/>
  <c r="J20"/>
  <c r="J18"/>
  <c r="E18"/>
  <c r="F85"/>
  <c r="F55"/>
  <c r="J17"/>
  <c r="J15"/>
  <c r="E15"/>
  <c r="F84"/>
  <c r="F54"/>
  <c r="J14"/>
  <c r="J12"/>
  <c r="J82"/>
  <c r="J52"/>
  <c r="E7"/>
  <c r="E78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<sst xmlns="http://schemas.openxmlformats.org/spreadsheetml/2006/main">
  <si>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</si>
  <si>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</si>
  <si>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</si>
  <si>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</si>
  <si>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</si>
  <si>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{78011252-775b-4591-bf0f-bf56a7baf5c0}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</si>
  <si>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</si>
  <si>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</si>
  <si>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</si>
  <si>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</si>
  <si>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</si>
  <si>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</si>
  <si>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</si>
  <si>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</si>
  <si>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9-194-2019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</si>
  <si>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</si>
  <si>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</si>
  <si>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Souvislá údržba MK Anatola Provazníka</t>
  </si>
  <si>
    <t>KSO:</t>
  </si>
  <si>
    <t>CC-CZ:</t>
  </si>
  <si>
    <t>Místo:</t>
  </si>
  <si>
    <t>Rychnov nad Kněžnou</t>
  </si>
  <si>
    <t>Datum:</t>
  </si>
  <si>
    <t>26.3.2019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</si>
  <si>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</si>
  <si>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</si>
  <si>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</si>
  <si>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</si>
  <si>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</si>
  <si>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</si>
  <si>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</si>
  <si>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</si>
  <si>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</si>
  <si>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</si>
  <si>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</si>
  <si>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</si>
  <si>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</si>
  <si>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</si>
  <si>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</si>
  <si>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</si>
  <si>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</si>
  <si>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</si>
  <si>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</si>
  <si>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</si>
  <si>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</si>
  <si>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</si>
  <si>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</si>
  <si>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</si>
  <si>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</si>
  <si>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</si>
  <si>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</si>
  <si>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</si>
  <si>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</si>
  <si>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</si>
  <si>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</si>
  <si>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</si>
  <si>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</si>
  <si>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</si>
  <si>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</si>
  <si>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</si>
  <si>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</si>
  <si>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</si>
  <si>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</si>
  <si>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</si>
  <si>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</si>
  <si>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</si>
  <si>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</si>
  <si>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</si>
  <si>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</si>
  <si>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</si>
  <si>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</si>
  <si>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</si>
  <si>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</si>
  <si>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</si>
  <si>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práce</t>
  </si>
  <si>
    <t>STA</t>
  </si>
  <si>
    <t>{ba04ffbf-d624-432b-811b-9d43932c471e}</t>
  </si>
  <si>
    <t>2</t>
  </si>
  <si>
    <t>KRYCÍ LIST SOUPISU PRACÍ</t>
  </si>
  <si>
    <t>Objekt:</t>
  </si>
  <si>
    <t>1 - stavební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</si>
  <si>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</si>
  <si>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</si>
  <si>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</si>
  <si>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</si>
  <si>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</si>
  <si>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</si>
  <si>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</si>
  <si>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</si>
  <si>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</si>
  <si>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</si>
  <si>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</si>
  <si>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</si>
  <si>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</si>
  <si>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</si>
  <si>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</si>
  <si>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</si>
  <si>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</si>
  <si>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</si>
  <si>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</si>
  <si>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</si>
  <si>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</si>
  <si>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</si>
  <si>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</si>
  <si>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</si>
  <si>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</si>
  <si>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</si>
  <si>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</si>
  <si>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</si>
  <si>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</si>
  <si>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</si>
  <si>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</si>
  <si>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7</t>
  </si>
  <si>
    <t>K</t>
  </si>
  <si>
    <t>113106134</t>
  </si>
  <si>
    <t>Rozebrání dlažeb ze zámkových dlaždic komunikací pro pěší strojně pl do 50 m2</t>
  </si>
  <si>
    <t>m2</t>
  </si>
  <si>
    <t>CS ÚRS 2019 01</t>
  </si>
  <si>
    <t>4</t>
  </si>
  <si>
    <t>-1097306057</t>
  </si>
  <si>
    <t>3</t>
  </si>
  <si>
    <t>113106185</t>
  </si>
  <si>
    <t>Rozebrání dlažeb vozovek z drobných kostek s ložem z kameniva strojně pl do 50 m2</t>
  </si>
  <si>
    <t>286324922</t>
  </si>
  <si>
    <t>VV</t>
  </si>
  <si>
    <t>"skl. A - pod stávajícím asfaltem"</t>
  </si>
  <si>
    <t>485,4</t>
  </si>
  <si>
    <t>Součet</t>
  </si>
  <si>
    <t>44</t>
  </si>
  <si>
    <t>113107221</t>
  </si>
  <si>
    <t>Odstranění podkladu z kameniva drceného tl 100 mm strojně pl přes 200 m2</t>
  </si>
  <si>
    <t>-1559795347</t>
  </si>
  <si>
    <t>"odstranění konstrukčních vrstev po vybourané dlažbě"</t>
  </si>
  <si>
    <t>728,1</t>
  </si>
  <si>
    <t>45</t>
  </si>
  <si>
    <t>113107323</t>
  </si>
  <si>
    <t>Odstranění podkladu z kameniva drceného tl 300 mm strojně pl do 50 m2</t>
  </si>
  <si>
    <t>-1585641701</t>
  </si>
  <si>
    <t>"odstranění konstrukčních vrstev v místě chodníku a sjezdu"</t>
  </si>
  <si>
    <t xml:space="preserve">" v tl. 0,25m"   36,9+10,3+1,5</t>
  </si>
  <si>
    <t>113107342</t>
  </si>
  <si>
    <t>Odstranění podkladu živičného tl 100 mm strojně pl do 50 m2</t>
  </si>
  <si>
    <t>-637388612</t>
  </si>
  <si>
    <t xml:space="preserve">" v místě chodníku"  </t>
  </si>
  <si>
    <t>47,1</t>
  </si>
  <si>
    <t>113154224</t>
  </si>
  <si>
    <t>Frézování živičného krytu tl 100 mm pruh š 1 m pl do 1000 m2 bez překážek v trase</t>
  </si>
  <si>
    <t>-1709206743</t>
  </si>
  <si>
    <t xml:space="preserve">"skl. A"  728,1</t>
  </si>
  <si>
    <t>5</t>
  </si>
  <si>
    <t>113201112</t>
  </si>
  <si>
    <t>Vytrhání obrub silničních ležatých</t>
  </si>
  <si>
    <t>m</t>
  </si>
  <si>
    <t>-1714560190</t>
  </si>
  <si>
    <t>6</t>
  </si>
  <si>
    <t>113202111</t>
  </si>
  <si>
    <t>Vytrhání obrub krajníků obrubníků stojatých</t>
  </si>
  <si>
    <t>346056100</t>
  </si>
  <si>
    <t>46</t>
  </si>
  <si>
    <t>174101101</t>
  </si>
  <si>
    <t>Zásyp jam, šachet rýh nebo kolem objektů sypaninou se zhutněním</t>
  </si>
  <si>
    <t>m3</t>
  </si>
  <si>
    <t>-743686517</t>
  </si>
  <si>
    <t>"dosyp v místě nově osazených obrub"</t>
  </si>
  <si>
    <t xml:space="preserve">"použití vybouraného materiálu"   4,5</t>
  </si>
  <si>
    <t>25</t>
  </si>
  <si>
    <t>181411131</t>
  </si>
  <si>
    <t>Založení parkového trávníku výsevem plochy do 1000 m2 v rovině a ve svahu do 1:5</t>
  </si>
  <si>
    <t>-1772824610</t>
  </si>
  <si>
    <t>26</t>
  </si>
  <si>
    <t>M</t>
  </si>
  <si>
    <t>00572410</t>
  </si>
  <si>
    <t>osivo směs travní parková</t>
  </si>
  <si>
    <t>kg</t>
  </si>
  <si>
    <t>8</t>
  </si>
  <si>
    <t>-723396920</t>
  </si>
  <si>
    <t>19*0,015 'Přepočtené koeficientem množství</t>
  </si>
  <si>
    <t>47</t>
  </si>
  <si>
    <t>181951102</t>
  </si>
  <si>
    <t>Úprava pláně v hornině tř. 1 až 4 se zhutněním</t>
  </si>
  <si>
    <t>377067410</t>
  </si>
  <si>
    <t>"přehutnění távajících štěrkových vrstev po odfrézování"</t>
  </si>
  <si>
    <t>728,1+36,9+10,3+4,5</t>
  </si>
  <si>
    <t>27</t>
  </si>
  <si>
    <t>182201101</t>
  </si>
  <si>
    <t>Svahování násypů</t>
  </si>
  <si>
    <t>1193795297</t>
  </si>
  <si>
    <t>24</t>
  </si>
  <si>
    <t>182301121</t>
  </si>
  <si>
    <t>Rozprostření ornice pl do 500 m2 ve svahu přes 1:5 tl vrstvy do 100 mm</t>
  </si>
  <si>
    <t>-1824631472</t>
  </si>
  <si>
    <t>"využití ornice z prací na stavbě"</t>
  </si>
  <si>
    <t>19</t>
  </si>
  <si>
    <t>Komunikace pozemní</t>
  </si>
  <si>
    <t>14</t>
  </si>
  <si>
    <t>564851111</t>
  </si>
  <si>
    <t>Podklad ze štěrkodrtě ŠD tl 150 mm</t>
  </si>
  <si>
    <t>-1818031894</t>
  </si>
  <si>
    <t xml:space="preserve">" skl. A"  728,1</t>
  </si>
  <si>
    <t xml:space="preserve">"skl. C"  10,3</t>
  </si>
  <si>
    <t>13</t>
  </si>
  <si>
    <t>564871111</t>
  </si>
  <si>
    <t>Podklad ze štěrkodrtě ŠD tl 250 mm</t>
  </si>
  <si>
    <t>1199755982</t>
  </si>
  <si>
    <t xml:space="preserve">"skl. B, fr. 0/63"     36,9</t>
  </si>
  <si>
    <t>564871116</t>
  </si>
  <si>
    <t>Podklad ze štěrkodrtě ŠD tl. 300 mm</t>
  </si>
  <si>
    <t>221340536</t>
  </si>
  <si>
    <t>"skl. A, plomby 25% plochy, fr. 0/63"</t>
  </si>
  <si>
    <t>728,1*0,25</t>
  </si>
  <si>
    <t>10</t>
  </si>
  <si>
    <t>565155111</t>
  </si>
  <si>
    <t>Asfaltový beton vrstva podkladní ACP 16 (obalované kamenivo OKS) tl 70 mm š do 3 m</t>
  </si>
  <si>
    <t>-528603841</t>
  </si>
  <si>
    <t>12</t>
  </si>
  <si>
    <t>573231108</t>
  </si>
  <si>
    <t>Postřik živičný spojovací ze silniční emulze v množství 0,50 kg/m2</t>
  </si>
  <si>
    <t>-578518719</t>
  </si>
  <si>
    <t xml:space="preserve">"skl. A "   728,1</t>
  </si>
  <si>
    <t>9</t>
  </si>
  <si>
    <t>577134111</t>
  </si>
  <si>
    <t>Asfaltový beton vrstva obrusná ACO 11 (ABS) tř. I tl 40 mm š do 3 m z nemodifikovaného asfaltu</t>
  </si>
  <si>
    <t>-40902642</t>
  </si>
  <si>
    <t>35</t>
  </si>
  <si>
    <t>596211120</t>
  </si>
  <si>
    <t>Kladení zámkové dlažby komunikací pro pěší tl 60 mm skupiny B pl do 50 m2</t>
  </si>
  <si>
    <t>1358729238</t>
  </si>
  <si>
    <t xml:space="preserve">"předláždění"    4,5</t>
  </si>
  <si>
    <t xml:space="preserve">"skl.C"  10,3</t>
  </si>
  <si>
    <t xml:space="preserve">"betonová dlažba pro nevidomé"  1,4</t>
  </si>
  <si>
    <t>40</t>
  </si>
  <si>
    <t>59245212</t>
  </si>
  <si>
    <t>dlažba zámková profilová základní 196x161x60mm přírodní</t>
  </si>
  <si>
    <t>1423207861</t>
  </si>
  <si>
    <t>10,3*1,05</t>
  </si>
  <si>
    <t>41</t>
  </si>
  <si>
    <t>59245006</t>
  </si>
  <si>
    <t>dlažba skladebná betonová pro nevidomé 200x100x60mm červená</t>
  </si>
  <si>
    <t>-1617432643</t>
  </si>
  <si>
    <t>1,4*1,05</t>
  </si>
  <si>
    <t>42</t>
  </si>
  <si>
    <t>596212221</t>
  </si>
  <si>
    <t>Kladení zámkové dlažby pozemních komunikací tl 80 mm skupiny B pl do 100 m2</t>
  </si>
  <si>
    <t>1806249757</t>
  </si>
  <si>
    <t>"skladba B" 36,9</t>
  </si>
  <si>
    <t>43</t>
  </si>
  <si>
    <t>59245213</t>
  </si>
  <si>
    <t>dlažba zámková profilová základní 196x161x80mm přírodní</t>
  </si>
  <si>
    <t>-196440382</t>
  </si>
  <si>
    <t>36,9*1,05</t>
  </si>
  <si>
    <t>Trubní vedení</t>
  </si>
  <si>
    <t>36</t>
  </si>
  <si>
    <t>899231111</t>
  </si>
  <si>
    <t>Výšková úprava uličního vstupu nebo vpusti do 200 mm zvýšením mříže</t>
  </si>
  <si>
    <t>kus</t>
  </si>
  <si>
    <t>2035241177</t>
  </si>
  <si>
    <t>37</t>
  </si>
  <si>
    <t>899431111</t>
  </si>
  <si>
    <t>Výšková úprava uličního vstupu nebo vpusti do 200 mm zvýšením krycího hrnce, šoupěte nebo hydrantu</t>
  </si>
  <si>
    <t>989268623</t>
  </si>
  <si>
    <t>Ostatní konstrukce a práce, bourání</t>
  </si>
  <si>
    <t>23</t>
  </si>
  <si>
    <t>9-01</t>
  </si>
  <si>
    <t>D+M nopková izolace u budov</t>
  </si>
  <si>
    <t>-1220055507</t>
  </si>
  <si>
    <t xml:space="preserve">" š. 0,5m"  21</t>
  </si>
  <si>
    <t>33</t>
  </si>
  <si>
    <t>915211112</t>
  </si>
  <si>
    <t>Vodorovné dopravní značení dělící čáry souvislé š 125 mm retroreflexní bílý plast</t>
  </si>
  <si>
    <t>196225429</t>
  </si>
  <si>
    <t>"V1a" 79</t>
  </si>
  <si>
    <t>30</t>
  </si>
  <si>
    <t>915231112</t>
  </si>
  <si>
    <t>Vodorovné dopravní značení přechody pro chodce, šipky, symboly retroreflexní bílý plast</t>
  </si>
  <si>
    <t>1245568530</t>
  </si>
  <si>
    <t xml:space="preserve">"V14+V9a"  0,6*4</t>
  </si>
  <si>
    <t xml:space="preserve">"stop čára"  10,4*0,5</t>
  </si>
  <si>
    <t xml:space="preserve">"symbol dej přednost v jízdě"   0,4</t>
  </si>
  <si>
    <t>31</t>
  </si>
  <si>
    <t>915611111</t>
  </si>
  <si>
    <t>Předznačení vodorovného liniového značení</t>
  </si>
  <si>
    <t>-787714956</t>
  </si>
  <si>
    <t>32</t>
  </si>
  <si>
    <t>915621111</t>
  </si>
  <si>
    <t>Předznačení vodorovného plošného značení</t>
  </si>
  <si>
    <t>63092254</t>
  </si>
  <si>
    <t>16</t>
  </si>
  <si>
    <t>919124121</t>
  </si>
  <si>
    <t xml:space="preserve">Vyplnění spár asfaltovou zálivkou, těsnění,  zadrcení</t>
  </si>
  <si>
    <t>1395239092</t>
  </si>
  <si>
    <t>919735122</t>
  </si>
  <si>
    <t>Řezání stávajícího betonového krytu hl do 100 mm</t>
  </si>
  <si>
    <t>694124211</t>
  </si>
  <si>
    <t>18</t>
  </si>
  <si>
    <t>916131213</t>
  </si>
  <si>
    <t>Osazení silničního obrubníku betonového stojatého s boční opěrou do lože z betonu prostého</t>
  </si>
  <si>
    <t>-225283769</t>
  </si>
  <si>
    <t xml:space="preserve">"150/250/1000  +12cm "   50</t>
  </si>
  <si>
    <t xml:space="preserve">"přechodový 150/150-250/1000 "   2</t>
  </si>
  <si>
    <t xml:space="preserve">"nájezdový 150/150/1000 +5cm"   11,2</t>
  </si>
  <si>
    <t xml:space="preserve">"nájezdový 150/150/1000 +2cm"   3,3</t>
  </si>
  <si>
    <t>17</t>
  </si>
  <si>
    <t>59217029</t>
  </si>
  <si>
    <t>obrubník betonový silniční nájezdový 1000x150x150mm</t>
  </si>
  <si>
    <t>-562938676</t>
  </si>
  <si>
    <t>(11,2+3,3)*1,01</t>
  </si>
  <si>
    <t>59217023</t>
  </si>
  <si>
    <t>obrubník betonový chodníkový 1000x150x250mm</t>
  </si>
  <si>
    <t>-1828614737</t>
  </si>
  <si>
    <t>50*1,01</t>
  </si>
  <si>
    <t>59217030</t>
  </si>
  <si>
    <t>obrubník betonový silniční přechodový 1000x150x150-250mm</t>
  </si>
  <si>
    <t>80451192</t>
  </si>
  <si>
    <t>22</t>
  </si>
  <si>
    <t>916991121</t>
  </si>
  <si>
    <t>Lože pod obrubníky, krajníky nebo obruby z dlažebních kostek z betonu prostého</t>
  </si>
  <si>
    <t>-1366091</t>
  </si>
  <si>
    <t>50*0,2*0,15</t>
  </si>
  <si>
    <t>11,2*0,2*0,1</t>
  </si>
  <si>
    <t>3,3*0,2*0,05</t>
  </si>
  <si>
    <t>2*0,15*0,1</t>
  </si>
  <si>
    <t>34</t>
  </si>
  <si>
    <t>966006211</t>
  </si>
  <si>
    <t>Odstranění svislých dopravních značek ze sloupů, sloupků nebo konzol</t>
  </si>
  <si>
    <t>2104486144</t>
  </si>
  <si>
    <t>38</t>
  </si>
  <si>
    <t>979054451</t>
  </si>
  <si>
    <t>Očištění vybouraných zámkových dlaždic s původním spárováním z kameniva těženého</t>
  </si>
  <si>
    <t>-1343056189</t>
  </si>
  <si>
    <t>997</t>
  </si>
  <si>
    <t>Přesun sutě</t>
  </si>
  <si>
    <t>48</t>
  </si>
  <si>
    <t>997221551</t>
  </si>
  <si>
    <t>Vodorovná doprava suti ze sypkých materiálů do 1 km</t>
  </si>
  <si>
    <t>t</t>
  </si>
  <si>
    <t>-1640374648</t>
  </si>
  <si>
    <t>10,362+186,394+123,777+21,428</t>
  </si>
  <si>
    <t xml:space="preserve">"využitý materiál obsyp u nových obrub"  -4,5*1,8</t>
  </si>
  <si>
    <t>49</t>
  </si>
  <si>
    <t>997221559</t>
  </si>
  <si>
    <t>Příplatek ZKD 1 km u vodorovné dopravy suti ze sypkých materiálů</t>
  </si>
  <si>
    <t>-202164776</t>
  </si>
  <si>
    <t>333,861*19</t>
  </si>
  <si>
    <t>50</t>
  </si>
  <si>
    <t>997221561</t>
  </si>
  <si>
    <t>Vodorovná doprava suti z kusových materiálů do 1 km</t>
  </si>
  <si>
    <t>-519604359</t>
  </si>
  <si>
    <t xml:space="preserve">"zámková dlažba, kostky, obruby"   (1,17+155,328+3,19+10,455)</t>
  </si>
  <si>
    <t xml:space="preserve">"využitelná dlažba"  -1,17</t>
  </si>
  <si>
    <t>51</t>
  </si>
  <si>
    <t>997221569</t>
  </si>
  <si>
    <t>Příplatek ZKD 1 km u vodorovné dopravy suti z kusových materiálů</t>
  </si>
  <si>
    <t>-2116374953</t>
  </si>
  <si>
    <t>168,973*19</t>
  </si>
  <si>
    <t>52</t>
  </si>
  <si>
    <t>997221611</t>
  </si>
  <si>
    <t>Nakládání suti na dopravní prostředky pro vodorovnou dopravu</t>
  </si>
  <si>
    <t>-585982521</t>
  </si>
  <si>
    <t xml:space="preserve">"suť"   333,861</t>
  </si>
  <si>
    <t xml:space="preserve">"vybourané dlažby,kostky,obruby - šetrné nakládání"  168,973</t>
  </si>
  <si>
    <t>54</t>
  </si>
  <si>
    <t>997221815</t>
  </si>
  <si>
    <t>Poplatek za uložení na skládce (skládkovné) stavebního odpadu betonového kód odpadu 170 101</t>
  </si>
  <si>
    <t>1821565522</t>
  </si>
  <si>
    <t>1,17+155,328+3,19+10,455</t>
  </si>
  <si>
    <t>Mezisoučet</t>
  </si>
  <si>
    <t xml:space="preserve">"využitá zámková dlažba"  -1,17</t>
  </si>
  <si>
    <t>55</t>
  </si>
  <si>
    <t>997221845</t>
  </si>
  <si>
    <t>Poplatek za uložení na skládce (skládkovné) odpadu asfaltového bez dehtu kód odpadu 170 302</t>
  </si>
  <si>
    <t>533701221</t>
  </si>
  <si>
    <t>10,362+186,394</t>
  </si>
  <si>
    <t>56</t>
  </si>
  <si>
    <t>997221855</t>
  </si>
  <si>
    <t>Poplatek za uložení na skládce (skládkovné) zeminy a kameniva kód odpadu 170 504</t>
  </si>
  <si>
    <t>-1242622849</t>
  </si>
  <si>
    <t>123,777+21,428</t>
  </si>
  <si>
    <t>-4,5*1,8</t>
  </si>
  <si>
    <t>998</t>
  </si>
  <si>
    <t>Přesun hmot</t>
  </si>
  <si>
    <t>57</t>
  </si>
  <si>
    <t>998225111</t>
  </si>
  <si>
    <t>Přesun hmot pro pozemní komunikace s krytem z kamene, monolitickým betonovým nebo živičným</t>
  </si>
  <si>
    <t>1406296292</t>
  </si>
  <si>
    <t>VRN</t>
  </si>
  <si>
    <t>Vedlejší rozpočtové náklady</t>
  </si>
  <si>
    <t>VRN1</t>
  </si>
  <si>
    <t>60</t>
  </si>
  <si>
    <t>030001000</t>
  </si>
  <si>
    <t>Zařízení staveniště</t>
  </si>
  <si>
    <t>%</t>
  </si>
  <si>
    <t>1024</t>
  </si>
  <si>
    <t>-71409231</t>
  </si>
  <si>
    <t>61</t>
  </si>
  <si>
    <t>070001000</t>
  </si>
  <si>
    <t>Provozní vlivy</t>
  </si>
  <si>
    <t>-440790093</t>
  </si>
  <si>
    <t>62</t>
  </si>
  <si>
    <t>08-01</t>
  </si>
  <si>
    <t>DIO - dopravněinženýrské opatření</t>
  </si>
  <si>
    <t>kpl</t>
  </si>
  <si>
    <t>564159056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</si>
</sst>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38</v>
      </c>
      <c r="E29" s="45"/>
      <c r="F29" s="31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9-194-2019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Souvislá údržba MK Anatola Provazníka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Rychnov nad Kněžnou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26.3.2019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67" t="str">
        <f>IF(E17="","",E17)</f>
        <v xml:space="preserve"> </v>
      </c>
      <c r="AN49" s="38"/>
      <c r="AO49" s="38"/>
      <c r="AP49" s="38"/>
      <c r="AQ49" s="38"/>
      <c r="AR49" s="42"/>
      <c r="AS49" s="68" t="s">
        <v>48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67" t="str">
        <f>IF(E20="","",E20)</f>
        <v xml:space="preserve"> 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49</v>
      </c>
      <c r="D52" s="81"/>
      <c r="E52" s="81"/>
      <c r="F52" s="81"/>
      <c r="G52" s="81"/>
      <c r="H52" s="82"/>
      <c r="I52" s="83" t="s">
        <v>50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51</v>
      </c>
      <c r="AH52" s="81"/>
      <c r="AI52" s="81"/>
      <c r="AJ52" s="81"/>
      <c r="AK52" s="81"/>
      <c r="AL52" s="81"/>
      <c r="AM52" s="81"/>
      <c r="AN52" s="83" t="s">
        <v>52</v>
      </c>
      <c r="AO52" s="81"/>
      <c r="AP52" s="85"/>
      <c r="AQ52" s="86" t="s">
        <v>53</v>
      </c>
      <c r="AR52" s="42"/>
      <c r="AS52" s="87" t="s">
        <v>54</v>
      </c>
      <c r="AT52" s="88" t="s">
        <v>55</v>
      </c>
      <c r="AU52" s="88" t="s">
        <v>56</v>
      </c>
      <c r="AV52" s="88" t="s">
        <v>57</v>
      </c>
      <c r="AW52" s="88" t="s">
        <v>58</v>
      </c>
      <c r="AX52" s="88" t="s">
        <v>59</v>
      </c>
      <c r="AY52" s="88" t="s">
        <v>60</v>
      </c>
      <c r="AZ52" s="88" t="s">
        <v>61</v>
      </c>
      <c r="BA52" s="88" t="s">
        <v>62</v>
      </c>
      <c r="BB52" s="88" t="s">
        <v>63</v>
      </c>
      <c r="BC52" s="88" t="s">
        <v>64</v>
      </c>
      <c r="BD52" s="89" t="s">
        <v>65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66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67</v>
      </c>
      <c r="BT54" s="104" t="s">
        <v>68</v>
      </c>
      <c r="BU54" s="105" t="s">
        <v>69</v>
      </c>
      <c r="BV54" s="104" t="s">
        <v>70</v>
      </c>
      <c r="BW54" s="104" t="s">
        <v>5</v>
      </c>
      <c r="BX54" s="104" t="s">
        <v>71</v>
      </c>
      <c r="CL54" s="104" t="s">
        <v>1</v>
      </c>
    </row>
    <row r="55" s="5" customFormat="1" ht="16.5" customHeight="1">
      <c r="A55" s="106" t="s">
        <v>72</v>
      </c>
      <c r="B55" s="107"/>
      <c r="C55" s="108"/>
      <c r="D55" s="109" t="s">
        <v>73</v>
      </c>
      <c r="E55" s="109"/>
      <c r="F55" s="109"/>
      <c r="G55" s="109"/>
      <c r="H55" s="109"/>
      <c r="I55" s="110"/>
      <c r="J55" s="109" t="s">
        <v>74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'1 - stavební práce'!J30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75</v>
      </c>
      <c r="AR55" s="113"/>
      <c r="AS55" s="114">
        <v>0</v>
      </c>
      <c r="AT55" s="115">
        <f>ROUND(SUM(AV55:AW55),2)</f>
        <v>0</v>
      </c>
      <c r="AU55" s="116">
        <f>'1 - stavební práce'!P88</f>
        <v>0</v>
      </c>
      <c r="AV55" s="115">
        <f>'1 - stavební práce'!J33</f>
        <v>0</v>
      </c>
      <c r="AW55" s="115">
        <f>'1 - stavební práce'!J34</f>
        <v>0</v>
      </c>
      <c r="AX55" s="115">
        <f>'1 - stavební práce'!J35</f>
        <v>0</v>
      </c>
      <c r="AY55" s="115">
        <f>'1 - stavební práce'!J36</f>
        <v>0</v>
      </c>
      <c r="AZ55" s="115">
        <f>'1 - stavební práce'!F33</f>
        <v>0</v>
      </c>
      <c r="BA55" s="115">
        <f>'1 - stavební práce'!F34</f>
        <v>0</v>
      </c>
      <c r="BB55" s="115">
        <f>'1 - stavební práce'!F35</f>
        <v>0</v>
      </c>
      <c r="BC55" s="115">
        <f>'1 - stavební práce'!F36</f>
        <v>0</v>
      </c>
      <c r="BD55" s="117">
        <f>'1 - stavební práce'!F37</f>
        <v>0</v>
      </c>
      <c r="BT55" s="118" t="s">
        <v>73</v>
      </c>
      <c r="BV55" s="118" t="s">
        <v>70</v>
      </c>
      <c r="BW55" s="118" t="s">
        <v>76</v>
      </c>
      <c r="BX55" s="118" t="s">
        <v>5</v>
      </c>
      <c r="CL55" s="118" t="s">
        <v>1</v>
      </c>
      <c r="CM55" s="118" t="s">
        <v>77</v>
      </c>
    </row>
    <row r="56" s="1" customFormat="1" ht="30" customHeight="1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</row>
    <row r="57" s="1" customFormat="1" ht="6.96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2"/>
    </row>
  </sheetData>
  <sheetProtection sheet="1" formatColumns="0" formatRows="0" objects="1" scenarios="1" spinCount="100000" saltValue="GY2iH2u6HqNRddK9dqrI2HTaQOuLbpEI77MBc1dgUvXtl4a5dl3DkEIfdZOkAvZUsdk6s4OXSQT8/Kw/6o4+mA==" hashValue="l1PP+Sbv6vJpc7iJX/AAMXOmmtKAKLgdykQP2PUlYK5PAeL6PnfTxWbN7vsZZM5XW+Fd/bROPjTKmo9n85Hj3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1 - stavební prá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76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9"/>
      <c r="AT3" s="16" t="s">
        <v>77</v>
      </c>
    </row>
    <row r="4" ht="24.96" customHeight="1">
      <c r="B4" s="19"/>
      <c r="D4" s="123" t="s">
        <v>78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4" t="s">
        <v>16</v>
      </c>
      <c r="L6" s="19"/>
    </row>
    <row r="7" ht="16.5" customHeight="1">
      <c r="B7" s="19"/>
      <c r="E7" s="125" t="str">
        <f>'Rekapitulace stavby'!K6</f>
        <v>Souvislá údržba MK Anatola Provazníka</v>
      </c>
      <c r="F7" s="124"/>
      <c r="G7" s="124"/>
      <c r="H7" s="124"/>
      <c r="L7" s="19"/>
    </row>
    <row r="8" s="1" customFormat="1" ht="12" customHeight="1">
      <c r="B8" s="42"/>
      <c r="D8" s="124" t="s">
        <v>79</v>
      </c>
      <c r="I8" s="126"/>
      <c r="L8" s="42"/>
    </row>
    <row r="9" s="1" customFormat="1" ht="36.96" customHeight="1">
      <c r="B9" s="42"/>
      <c r="E9" s="127" t="s">
        <v>80</v>
      </c>
      <c r="F9" s="1"/>
      <c r="G9" s="1"/>
      <c r="H9" s="1"/>
      <c r="I9" s="126"/>
      <c r="L9" s="42"/>
    </row>
    <row r="10" s="1" customFormat="1">
      <c r="B10" s="42"/>
      <c r="I10" s="126"/>
      <c r="L10" s="42"/>
    </row>
    <row r="11" s="1" customFormat="1" ht="12" customHeight="1">
      <c r="B11" s="42"/>
      <c r="D11" s="124" t="s">
        <v>18</v>
      </c>
      <c r="F11" s="16" t="s">
        <v>1</v>
      </c>
      <c r="I11" s="128" t="s">
        <v>19</v>
      </c>
      <c r="J11" s="16" t="s">
        <v>1</v>
      </c>
      <c r="L11" s="42"/>
    </row>
    <row r="12" s="1" customFormat="1" ht="12" customHeight="1">
      <c r="B12" s="42"/>
      <c r="D12" s="124" t="s">
        <v>20</v>
      </c>
      <c r="F12" s="16" t="s">
        <v>21</v>
      </c>
      <c r="I12" s="128" t="s">
        <v>22</v>
      </c>
      <c r="J12" s="129" t="str">
        <f>'Rekapitulace stavby'!AN8</f>
        <v>26.3.2019</v>
      </c>
      <c r="L12" s="42"/>
    </row>
    <row r="13" s="1" customFormat="1" ht="10.8" customHeight="1">
      <c r="B13" s="42"/>
      <c r="I13" s="126"/>
      <c r="L13" s="42"/>
    </row>
    <row r="14" s="1" customFormat="1" ht="12" customHeight="1">
      <c r="B14" s="42"/>
      <c r="D14" s="124" t="s">
        <v>24</v>
      </c>
      <c r="I14" s="128" t="s">
        <v>25</v>
      </c>
      <c r="J14" s="16" t="str">
        <f>IF('Rekapitulace stavby'!AN10="","",'Rekapitulace stavby'!AN10)</f>
        <v/>
      </c>
      <c r="L14" s="42"/>
    </row>
    <row r="15" s="1" customFormat="1" ht="18" customHeight="1">
      <c r="B15" s="42"/>
      <c r="E15" s="16" t="str">
        <f>IF('Rekapitulace stavby'!E11="","",'Rekapitulace stavby'!E11)</f>
        <v xml:space="preserve"> </v>
      </c>
      <c r="I15" s="128" t="s">
        <v>27</v>
      </c>
      <c r="J15" s="16" t="str">
        <f>IF('Rekapitulace stavby'!AN11="","",'Rekapitulace stavby'!AN11)</f>
        <v/>
      </c>
      <c r="L15" s="42"/>
    </row>
    <row r="16" s="1" customFormat="1" ht="6.96" customHeight="1">
      <c r="B16" s="42"/>
      <c r="I16" s="126"/>
      <c r="L16" s="42"/>
    </row>
    <row r="17" s="1" customFormat="1" ht="12" customHeight="1">
      <c r="B17" s="42"/>
      <c r="D17" s="124" t="s">
        <v>28</v>
      </c>
      <c r="I17" s="128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28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6"/>
      <c r="L19" s="42"/>
    </row>
    <row r="20" s="1" customFormat="1" ht="12" customHeight="1">
      <c r="B20" s="42"/>
      <c r="D20" s="124" t="s">
        <v>30</v>
      </c>
      <c r="I20" s="128" t="s">
        <v>25</v>
      </c>
      <c r="J20" s="16" t="str">
        <f>IF('Rekapitulace stavby'!AN16="","",'Rekapitulace stavby'!AN16)</f>
        <v/>
      </c>
      <c r="L20" s="42"/>
    </row>
    <row r="21" s="1" customFormat="1" ht="18" customHeight="1">
      <c r="B21" s="42"/>
      <c r="E21" s="16" t="str">
        <f>IF('Rekapitulace stavby'!E17="","",'Rekapitulace stavby'!E17)</f>
        <v xml:space="preserve"> </v>
      </c>
      <c r="I21" s="128" t="s">
        <v>27</v>
      </c>
      <c r="J21" s="16" t="str">
        <f>IF('Rekapitulace stavby'!AN17="","",'Rekapitulace stavby'!AN17)</f>
        <v/>
      </c>
      <c r="L21" s="42"/>
    </row>
    <row r="22" s="1" customFormat="1" ht="6.96" customHeight="1">
      <c r="B22" s="42"/>
      <c r="I22" s="126"/>
      <c r="L22" s="42"/>
    </row>
    <row r="23" s="1" customFormat="1" ht="12" customHeight="1">
      <c r="B23" s="42"/>
      <c r="D23" s="124" t="s">
        <v>32</v>
      </c>
      <c r="I23" s="128" t="s">
        <v>25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28" t="s">
        <v>27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26"/>
      <c r="L25" s="42"/>
    </row>
    <row r="26" s="1" customFormat="1" ht="12" customHeight="1">
      <c r="B26" s="42"/>
      <c r="D26" s="124" t="s">
        <v>33</v>
      </c>
      <c r="I26" s="126"/>
      <c r="L26" s="42"/>
    </row>
    <row r="27" s="6" customFormat="1" ht="16.5" customHeight="1">
      <c r="B27" s="130"/>
      <c r="E27" s="131" t="s">
        <v>1</v>
      </c>
      <c r="F27" s="131"/>
      <c r="G27" s="131"/>
      <c r="H27" s="131"/>
      <c r="I27" s="132"/>
      <c r="L27" s="130"/>
    </row>
    <row r="28" s="1" customFormat="1" ht="6.96" customHeight="1">
      <c r="B28" s="42"/>
      <c r="I28" s="126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3"/>
      <c r="J29" s="70"/>
      <c r="K29" s="70"/>
      <c r="L29" s="42"/>
    </row>
    <row r="30" s="1" customFormat="1" ht="25.44" customHeight="1">
      <c r="B30" s="42"/>
      <c r="D30" s="134" t="s">
        <v>34</v>
      </c>
      <c r="I30" s="126"/>
      <c r="J30" s="135">
        <f>ROUND(J88,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3"/>
      <c r="J31" s="70"/>
      <c r="K31" s="70"/>
      <c r="L31" s="42"/>
    </row>
    <row r="32" s="1" customFormat="1" ht="14.4" customHeight="1">
      <c r="B32" s="42"/>
      <c r="F32" s="136" t="s">
        <v>36</v>
      </c>
      <c r="I32" s="137" t="s">
        <v>35</v>
      </c>
      <c r="J32" s="136" t="s">
        <v>37</v>
      </c>
      <c r="L32" s="42"/>
    </row>
    <row r="33" s="1" customFormat="1" ht="14.4" customHeight="1">
      <c r="B33" s="42"/>
      <c r="D33" s="124" t="s">
        <v>38</v>
      </c>
      <c r="E33" s="124" t="s">
        <v>39</v>
      </c>
      <c r="F33" s="138">
        <f>ROUND((SUM(BE88:BE244)),  2)</f>
        <v>0</v>
      </c>
      <c r="I33" s="139">
        <v>0.20999999999999999</v>
      </c>
      <c r="J33" s="138">
        <f>ROUND(((SUM(BE88:BE244))*I33),  2)</f>
        <v>0</v>
      </c>
      <c r="L33" s="42"/>
    </row>
    <row r="34" s="1" customFormat="1" ht="14.4" customHeight="1">
      <c r="B34" s="42"/>
      <c r="E34" s="124" t="s">
        <v>40</v>
      </c>
      <c r="F34" s="138">
        <f>ROUND((SUM(BF88:BF244)),  2)</f>
        <v>0</v>
      </c>
      <c r="I34" s="139">
        <v>0.14999999999999999</v>
      </c>
      <c r="J34" s="138">
        <f>ROUND(((SUM(BF88:BF244))*I34),  2)</f>
        <v>0</v>
      </c>
      <c r="L34" s="42"/>
    </row>
    <row r="35" hidden="1" s="1" customFormat="1" ht="14.4" customHeight="1">
      <c r="B35" s="42"/>
      <c r="E35" s="124" t="s">
        <v>41</v>
      </c>
      <c r="F35" s="138">
        <f>ROUND((SUM(BG88:BG244)),  2)</f>
        <v>0</v>
      </c>
      <c r="I35" s="139">
        <v>0.20999999999999999</v>
      </c>
      <c r="J35" s="138">
        <f>0</f>
        <v>0</v>
      </c>
      <c r="L35" s="42"/>
    </row>
    <row r="36" hidden="1" s="1" customFormat="1" ht="14.4" customHeight="1">
      <c r="B36" s="42"/>
      <c r="E36" s="124" t="s">
        <v>42</v>
      </c>
      <c r="F36" s="138">
        <f>ROUND((SUM(BH88:BH244)),  2)</f>
        <v>0</v>
      </c>
      <c r="I36" s="139">
        <v>0.14999999999999999</v>
      </c>
      <c r="J36" s="138">
        <f>0</f>
        <v>0</v>
      </c>
      <c r="L36" s="42"/>
    </row>
    <row r="37" hidden="1" s="1" customFormat="1" ht="14.4" customHeight="1">
      <c r="B37" s="42"/>
      <c r="E37" s="124" t="s">
        <v>43</v>
      </c>
      <c r="F37" s="138">
        <f>ROUND((SUM(BI88:BI244)),  2)</f>
        <v>0</v>
      </c>
      <c r="I37" s="139">
        <v>0</v>
      </c>
      <c r="J37" s="138">
        <f>0</f>
        <v>0</v>
      </c>
      <c r="L37" s="42"/>
    </row>
    <row r="38" s="1" customFormat="1" ht="6.96" customHeight="1">
      <c r="B38" s="42"/>
      <c r="I38" s="126"/>
      <c r="L38" s="42"/>
    </row>
    <row r="39" s="1" customFormat="1" ht="25.44" customHeight="1">
      <c r="B39" s="42"/>
      <c r="C39" s="140"/>
      <c r="D39" s="141" t="s">
        <v>44</v>
      </c>
      <c r="E39" s="142"/>
      <c r="F39" s="142"/>
      <c r="G39" s="143" t="s">
        <v>45</v>
      </c>
      <c r="H39" s="144" t="s">
        <v>46</v>
      </c>
      <c r="I39" s="145"/>
      <c r="J39" s="146">
        <f>SUM(J30:J37)</f>
        <v>0</v>
      </c>
      <c r="K39" s="147"/>
      <c r="L39" s="42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42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42"/>
    </row>
    <row r="45" s="1" customFormat="1" ht="24.96" customHeight="1">
      <c r="B45" s="37"/>
      <c r="C45" s="22" t="s">
        <v>81</v>
      </c>
      <c r="D45" s="38"/>
      <c r="E45" s="38"/>
      <c r="F45" s="38"/>
      <c r="G45" s="38"/>
      <c r="H45" s="38"/>
      <c r="I45" s="126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6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6"/>
      <c r="J47" s="38"/>
      <c r="K47" s="38"/>
      <c r="L47" s="42"/>
    </row>
    <row r="48" s="1" customFormat="1" ht="16.5" customHeight="1">
      <c r="B48" s="37"/>
      <c r="C48" s="38"/>
      <c r="D48" s="38"/>
      <c r="E48" s="154" t="str">
        <f>E7</f>
        <v>Souvislá údržba MK Anatola Provazníka</v>
      </c>
      <c r="F48" s="31"/>
      <c r="G48" s="31"/>
      <c r="H48" s="31"/>
      <c r="I48" s="126"/>
      <c r="J48" s="38"/>
      <c r="K48" s="38"/>
      <c r="L48" s="42"/>
    </row>
    <row r="49" s="1" customFormat="1" ht="12" customHeight="1">
      <c r="B49" s="37"/>
      <c r="C49" s="31" t="s">
        <v>79</v>
      </c>
      <c r="D49" s="38"/>
      <c r="E49" s="38"/>
      <c r="F49" s="38"/>
      <c r="G49" s="38"/>
      <c r="H49" s="38"/>
      <c r="I49" s="126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1 - stavební práce</v>
      </c>
      <c r="F50" s="38"/>
      <c r="G50" s="38"/>
      <c r="H50" s="38"/>
      <c r="I50" s="126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6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Rychnov nad Kněžnou</v>
      </c>
      <c r="G52" s="38"/>
      <c r="H52" s="38"/>
      <c r="I52" s="128" t="s">
        <v>22</v>
      </c>
      <c r="J52" s="66" t="str">
        <f>IF(J12="","",J12)</f>
        <v>26.3.2019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6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28" t="s">
        <v>30</v>
      </c>
      <c r="J54" s="35" t="str">
        <f>E21</f>
        <v xml:space="preserve"> 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28" t="s">
        <v>32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6"/>
      <c r="J56" s="38"/>
      <c r="K56" s="38"/>
      <c r="L56" s="42"/>
    </row>
    <row r="57" s="1" customFormat="1" ht="29.28" customHeight="1">
      <c r="B57" s="37"/>
      <c r="C57" s="155" t="s">
        <v>82</v>
      </c>
      <c r="D57" s="156"/>
      <c r="E57" s="156"/>
      <c r="F57" s="156"/>
      <c r="G57" s="156"/>
      <c r="H57" s="156"/>
      <c r="I57" s="157"/>
      <c r="J57" s="158" t="s">
        <v>83</v>
      </c>
      <c r="K57" s="156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6"/>
      <c r="J58" s="38"/>
      <c r="K58" s="38"/>
      <c r="L58" s="42"/>
    </row>
    <row r="59" s="1" customFormat="1" ht="22.8" customHeight="1">
      <c r="B59" s="37"/>
      <c r="C59" s="159" t="s">
        <v>84</v>
      </c>
      <c r="D59" s="38"/>
      <c r="E59" s="38"/>
      <c r="F59" s="38"/>
      <c r="G59" s="38"/>
      <c r="H59" s="38"/>
      <c r="I59" s="126"/>
      <c r="J59" s="97">
        <f>J88</f>
        <v>0</v>
      </c>
      <c r="K59" s="38"/>
      <c r="L59" s="42"/>
      <c r="AU59" s="16" t="s">
        <v>85</v>
      </c>
    </row>
    <row r="60" s="7" customFormat="1" ht="24.96" customHeight="1">
      <c r="B60" s="160"/>
      <c r="C60" s="161"/>
      <c r="D60" s="162" t="s">
        <v>86</v>
      </c>
      <c r="E60" s="163"/>
      <c r="F60" s="163"/>
      <c r="G60" s="163"/>
      <c r="H60" s="163"/>
      <c r="I60" s="164"/>
      <c r="J60" s="165">
        <f>J89</f>
        <v>0</v>
      </c>
      <c r="K60" s="161"/>
      <c r="L60" s="166"/>
    </row>
    <row r="61" s="8" customFormat="1" ht="19.92" customHeight="1">
      <c r="B61" s="167"/>
      <c r="C61" s="168"/>
      <c r="D61" s="169" t="s">
        <v>87</v>
      </c>
      <c r="E61" s="170"/>
      <c r="F61" s="170"/>
      <c r="G61" s="170"/>
      <c r="H61" s="170"/>
      <c r="I61" s="171"/>
      <c r="J61" s="172">
        <f>J90</f>
        <v>0</v>
      </c>
      <c r="K61" s="168"/>
      <c r="L61" s="173"/>
    </row>
    <row r="62" s="8" customFormat="1" ht="19.92" customHeight="1">
      <c r="B62" s="167"/>
      <c r="C62" s="168"/>
      <c r="D62" s="169" t="s">
        <v>88</v>
      </c>
      <c r="E62" s="170"/>
      <c r="F62" s="170"/>
      <c r="G62" s="170"/>
      <c r="H62" s="170"/>
      <c r="I62" s="171"/>
      <c r="J62" s="172">
        <f>J129</f>
        <v>0</v>
      </c>
      <c r="K62" s="168"/>
      <c r="L62" s="173"/>
    </row>
    <row r="63" s="8" customFormat="1" ht="19.92" customHeight="1">
      <c r="B63" s="167"/>
      <c r="C63" s="168"/>
      <c r="D63" s="169" t="s">
        <v>89</v>
      </c>
      <c r="E63" s="170"/>
      <c r="F63" s="170"/>
      <c r="G63" s="170"/>
      <c r="H63" s="170"/>
      <c r="I63" s="171"/>
      <c r="J63" s="172">
        <f>J167</f>
        <v>0</v>
      </c>
      <c r="K63" s="168"/>
      <c r="L63" s="173"/>
    </row>
    <row r="64" s="8" customFormat="1" ht="19.92" customHeight="1">
      <c r="B64" s="167"/>
      <c r="C64" s="168"/>
      <c r="D64" s="169" t="s">
        <v>90</v>
      </c>
      <c r="E64" s="170"/>
      <c r="F64" s="170"/>
      <c r="G64" s="170"/>
      <c r="H64" s="170"/>
      <c r="I64" s="171"/>
      <c r="J64" s="172">
        <f>J170</f>
        <v>0</v>
      </c>
      <c r="K64" s="168"/>
      <c r="L64" s="173"/>
    </row>
    <row r="65" s="8" customFormat="1" ht="19.92" customHeight="1">
      <c r="B65" s="167"/>
      <c r="C65" s="168"/>
      <c r="D65" s="169" t="s">
        <v>91</v>
      </c>
      <c r="E65" s="170"/>
      <c r="F65" s="170"/>
      <c r="G65" s="170"/>
      <c r="H65" s="170"/>
      <c r="I65" s="171"/>
      <c r="J65" s="172">
        <f>J207</f>
        <v>0</v>
      </c>
      <c r="K65" s="168"/>
      <c r="L65" s="173"/>
    </row>
    <row r="66" s="8" customFormat="1" ht="19.92" customHeight="1">
      <c r="B66" s="167"/>
      <c r="C66" s="168"/>
      <c r="D66" s="169" t="s">
        <v>92</v>
      </c>
      <c r="E66" s="170"/>
      <c r="F66" s="170"/>
      <c r="G66" s="170"/>
      <c r="H66" s="170"/>
      <c r="I66" s="171"/>
      <c r="J66" s="172">
        <f>J238</f>
        <v>0</v>
      </c>
      <c r="K66" s="168"/>
      <c r="L66" s="173"/>
    </row>
    <row r="67" s="7" customFormat="1" ht="24.96" customHeight="1">
      <c r="B67" s="160"/>
      <c r="C67" s="161"/>
      <c r="D67" s="162" t="s">
        <v>93</v>
      </c>
      <c r="E67" s="163"/>
      <c r="F67" s="163"/>
      <c r="G67" s="163"/>
      <c r="H67" s="163"/>
      <c r="I67" s="164"/>
      <c r="J67" s="165">
        <f>J240</f>
        <v>0</v>
      </c>
      <c r="K67" s="161"/>
      <c r="L67" s="166"/>
    </row>
    <row r="68" s="8" customFormat="1" ht="19.92" customHeight="1">
      <c r="B68" s="167"/>
      <c r="C68" s="168"/>
      <c r="D68" s="169" t="s">
        <v>94</v>
      </c>
      <c r="E68" s="170"/>
      <c r="F68" s="170"/>
      <c r="G68" s="170"/>
      <c r="H68" s="170"/>
      <c r="I68" s="171"/>
      <c r="J68" s="172">
        <f>J241</f>
        <v>0</v>
      </c>
      <c r="K68" s="168"/>
      <c r="L68" s="173"/>
    </row>
    <row r="69" s="1" customFormat="1" ht="21.84" customHeight="1">
      <c r="B69" s="37"/>
      <c r="C69" s="38"/>
      <c r="D69" s="38"/>
      <c r="E69" s="38"/>
      <c r="F69" s="38"/>
      <c r="G69" s="38"/>
      <c r="H69" s="38"/>
      <c r="I69" s="126"/>
      <c r="J69" s="38"/>
      <c r="K69" s="38"/>
      <c r="L69" s="42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150"/>
      <c r="J70" s="57"/>
      <c r="K70" s="57"/>
      <c r="L70" s="42"/>
    </row>
    <row r="74" s="1" customFormat="1" ht="6.96" customHeight="1">
      <c r="B74" s="58"/>
      <c r="C74" s="59"/>
      <c r="D74" s="59"/>
      <c r="E74" s="59"/>
      <c r="F74" s="59"/>
      <c r="G74" s="59"/>
      <c r="H74" s="59"/>
      <c r="I74" s="153"/>
      <c r="J74" s="59"/>
      <c r="K74" s="59"/>
      <c r="L74" s="42"/>
    </row>
    <row r="75" s="1" customFormat="1" ht="24.96" customHeight="1">
      <c r="B75" s="37"/>
      <c r="C75" s="22" t="s">
        <v>95</v>
      </c>
      <c r="D75" s="38"/>
      <c r="E75" s="38"/>
      <c r="F75" s="38"/>
      <c r="G75" s="38"/>
      <c r="H75" s="38"/>
      <c r="I75" s="126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26"/>
      <c r="J76" s="38"/>
      <c r="K76" s="38"/>
      <c r="L76" s="42"/>
    </row>
    <row r="77" s="1" customFormat="1" ht="12" customHeight="1">
      <c r="B77" s="37"/>
      <c r="C77" s="31" t="s">
        <v>16</v>
      </c>
      <c r="D77" s="38"/>
      <c r="E77" s="38"/>
      <c r="F77" s="38"/>
      <c r="G77" s="38"/>
      <c r="H77" s="38"/>
      <c r="I77" s="126"/>
      <c r="J77" s="38"/>
      <c r="K77" s="38"/>
      <c r="L77" s="42"/>
    </row>
    <row r="78" s="1" customFormat="1" ht="16.5" customHeight="1">
      <c r="B78" s="37"/>
      <c r="C78" s="38"/>
      <c r="D78" s="38"/>
      <c r="E78" s="154" t="str">
        <f>E7</f>
        <v>Souvislá údržba MK Anatola Provazníka</v>
      </c>
      <c r="F78" s="31"/>
      <c r="G78" s="31"/>
      <c r="H78" s="31"/>
      <c r="I78" s="126"/>
      <c r="J78" s="38"/>
      <c r="K78" s="38"/>
      <c r="L78" s="42"/>
    </row>
    <row r="79" s="1" customFormat="1" ht="12" customHeight="1">
      <c r="B79" s="37"/>
      <c r="C79" s="31" t="s">
        <v>79</v>
      </c>
      <c r="D79" s="38"/>
      <c r="E79" s="38"/>
      <c r="F79" s="38"/>
      <c r="G79" s="38"/>
      <c r="H79" s="38"/>
      <c r="I79" s="126"/>
      <c r="J79" s="38"/>
      <c r="K79" s="38"/>
      <c r="L79" s="42"/>
    </row>
    <row r="80" s="1" customFormat="1" ht="16.5" customHeight="1">
      <c r="B80" s="37"/>
      <c r="C80" s="38"/>
      <c r="D80" s="38"/>
      <c r="E80" s="63" t="str">
        <f>E9</f>
        <v>1 - stavební práce</v>
      </c>
      <c r="F80" s="38"/>
      <c r="G80" s="38"/>
      <c r="H80" s="38"/>
      <c r="I80" s="126"/>
      <c r="J80" s="38"/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26"/>
      <c r="J81" s="38"/>
      <c r="K81" s="38"/>
      <c r="L81" s="42"/>
    </row>
    <row r="82" s="1" customFormat="1" ht="12" customHeight="1">
      <c r="B82" s="37"/>
      <c r="C82" s="31" t="s">
        <v>20</v>
      </c>
      <c r="D82" s="38"/>
      <c r="E82" s="38"/>
      <c r="F82" s="26" t="str">
        <f>F12</f>
        <v>Rychnov nad Kněžnou</v>
      </c>
      <c r="G82" s="38"/>
      <c r="H82" s="38"/>
      <c r="I82" s="128" t="s">
        <v>22</v>
      </c>
      <c r="J82" s="66" t="str">
        <f>IF(J12="","",J12)</f>
        <v>26.3.2019</v>
      </c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26"/>
      <c r="J83" s="38"/>
      <c r="K83" s="38"/>
      <c r="L83" s="42"/>
    </row>
    <row r="84" s="1" customFormat="1" ht="13.65" customHeight="1">
      <c r="B84" s="37"/>
      <c r="C84" s="31" t="s">
        <v>24</v>
      </c>
      <c r="D84" s="38"/>
      <c r="E84" s="38"/>
      <c r="F84" s="26" t="str">
        <f>E15</f>
        <v xml:space="preserve"> </v>
      </c>
      <c r="G84" s="38"/>
      <c r="H84" s="38"/>
      <c r="I84" s="128" t="s">
        <v>30</v>
      </c>
      <c r="J84" s="35" t="str">
        <f>E21</f>
        <v xml:space="preserve"> </v>
      </c>
      <c r="K84" s="38"/>
      <c r="L84" s="42"/>
    </row>
    <row r="85" s="1" customFormat="1" ht="13.65" customHeight="1">
      <c r="B85" s="37"/>
      <c r="C85" s="31" t="s">
        <v>28</v>
      </c>
      <c r="D85" s="38"/>
      <c r="E85" s="38"/>
      <c r="F85" s="26" t="str">
        <f>IF(E18="","",E18)</f>
        <v>Vyplň údaj</v>
      </c>
      <c r="G85" s="38"/>
      <c r="H85" s="38"/>
      <c r="I85" s="128" t="s">
        <v>32</v>
      </c>
      <c r="J85" s="35" t="str">
        <f>E24</f>
        <v xml:space="preserve"> </v>
      </c>
      <c r="K85" s="38"/>
      <c r="L85" s="42"/>
    </row>
    <row r="86" s="1" customFormat="1" ht="10.32" customHeight="1">
      <c r="B86" s="37"/>
      <c r="C86" s="38"/>
      <c r="D86" s="38"/>
      <c r="E86" s="38"/>
      <c r="F86" s="38"/>
      <c r="G86" s="38"/>
      <c r="H86" s="38"/>
      <c r="I86" s="126"/>
      <c r="J86" s="38"/>
      <c r="K86" s="38"/>
      <c r="L86" s="42"/>
    </row>
    <row r="87" s="9" customFormat="1" ht="29.28" customHeight="1">
      <c r="B87" s="174"/>
      <c r="C87" s="175" t="s">
        <v>96</v>
      </c>
      <c r="D87" s="176" t="s">
        <v>53</v>
      </c>
      <c r="E87" s="176" t="s">
        <v>49</v>
      </c>
      <c r="F87" s="176" t="s">
        <v>50</v>
      </c>
      <c r="G87" s="176" t="s">
        <v>97</v>
      </c>
      <c r="H87" s="176" t="s">
        <v>98</v>
      </c>
      <c r="I87" s="177" t="s">
        <v>99</v>
      </c>
      <c r="J87" s="178" t="s">
        <v>83</v>
      </c>
      <c r="K87" s="179" t="s">
        <v>100</v>
      </c>
      <c r="L87" s="180"/>
      <c r="M87" s="87" t="s">
        <v>1</v>
      </c>
      <c r="N87" s="88" t="s">
        <v>38</v>
      </c>
      <c r="O87" s="88" t="s">
        <v>101</v>
      </c>
      <c r="P87" s="88" t="s">
        <v>102</v>
      </c>
      <c r="Q87" s="88" t="s">
        <v>103</v>
      </c>
      <c r="R87" s="88" t="s">
        <v>104</v>
      </c>
      <c r="S87" s="88" t="s">
        <v>105</v>
      </c>
      <c r="T87" s="89" t="s">
        <v>106</v>
      </c>
    </row>
    <row r="88" s="1" customFormat="1" ht="22.8" customHeight="1">
      <c r="B88" s="37"/>
      <c r="C88" s="94" t="s">
        <v>107</v>
      </c>
      <c r="D88" s="38"/>
      <c r="E88" s="38"/>
      <c r="F88" s="38"/>
      <c r="G88" s="38"/>
      <c r="H88" s="38"/>
      <c r="I88" s="126"/>
      <c r="J88" s="181">
        <f>BK88</f>
        <v>0</v>
      </c>
      <c r="K88" s="38"/>
      <c r="L88" s="42"/>
      <c r="M88" s="90"/>
      <c r="N88" s="91"/>
      <c r="O88" s="91"/>
      <c r="P88" s="182">
        <f>P89+P240</f>
        <v>0</v>
      </c>
      <c r="Q88" s="91"/>
      <c r="R88" s="182">
        <f>R89+R240</f>
        <v>38.168721079999997</v>
      </c>
      <c r="S88" s="91"/>
      <c r="T88" s="183">
        <f>T89+T240</f>
        <v>512.10760000000005</v>
      </c>
      <c r="AT88" s="16" t="s">
        <v>67</v>
      </c>
      <c r="AU88" s="16" t="s">
        <v>85</v>
      </c>
      <c r="BK88" s="184">
        <f>BK89+BK240</f>
        <v>0</v>
      </c>
    </row>
    <row r="89" s="10" customFormat="1" ht="25.92" customHeight="1">
      <c r="B89" s="185"/>
      <c r="C89" s="186"/>
      <c r="D89" s="187" t="s">
        <v>67</v>
      </c>
      <c r="E89" s="188" t="s">
        <v>108</v>
      </c>
      <c r="F89" s="188" t="s">
        <v>109</v>
      </c>
      <c r="G89" s="186"/>
      <c r="H89" s="186"/>
      <c r="I89" s="189"/>
      <c r="J89" s="190">
        <f>BK89</f>
        <v>0</v>
      </c>
      <c r="K89" s="186"/>
      <c r="L89" s="191"/>
      <c r="M89" s="192"/>
      <c r="N89" s="193"/>
      <c r="O89" s="193"/>
      <c r="P89" s="194">
        <f>P90+P129+P167+P170+P207+P238</f>
        <v>0</v>
      </c>
      <c r="Q89" s="193"/>
      <c r="R89" s="194">
        <f>R90+R129+R167+R170+R207+R238</f>
        <v>38.168721079999997</v>
      </c>
      <c r="S89" s="193"/>
      <c r="T89" s="195">
        <f>T90+T129+T167+T170+T207+T238</f>
        <v>512.10760000000005</v>
      </c>
      <c r="AR89" s="196" t="s">
        <v>73</v>
      </c>
      <c r="AT89" s="197" t="s">
        <v>67</v>
      </c>
      <c r="AU89" s="197" t="s">
        <v>68</v>
      </c>
      <c r="AY89" s="196" t="s">
        <v>110</v>
      </c>
      <c r="BK89" s="198">
        <f>BK90+BK129+BK167+BK170+BK207+BK238</f>
        <v>0</v>
      </c>
    </row>
    <row r="90" s="10" customFormat="1" ht="22.8" customHeight="1">
      <c r="B90" s="185"/>
      <c r="C90" s="186"/>
      <c r="D90" s="187" t="s">
        <v>67</v>
      </c>
      <c r="E90" s="199" t="s">
        <v>73</v>
      </c>
      <c r="F90" s="199" t="s">
        <v>111</v>
      </c>
      <c r="G90" s="186"/>
      <c r="H90" s="186"/>
      <c r="I90" s="189"/>
      <c r="J90" s="200">
        <f>BK90</f>
        <v>0</v>
      </c>
      <c r="K90" s="186"/>
      <c r="L90" s="191"/>
      <c r="M90" s="192"/>
      <c r="N90" s="193"/>
      <c r="O90" s="193"/>
      <c r="P90" s="194">
        <f>SUM(P91:P128)</f>
        <v>0</v>
      </c>
      <c r="Q90" s="193"/>
      <c r="R90" s="194">
        <f>SUM(R91:R128)</f>
        <v>0.065813999999999998</v>
      </c>
      <c r="S90" s="193"/>
      <c r="T90" s="195">
        <f>SUM(T91:T128)</f>
        <v>512.10360000000003</v>
      </c>
      <c r="AR90" s="196" t="s">
        <v>73</v>
      </c>
      <c r="AT90" s="197" t="s">
        <v>67</v>
      </c>
      <c r="AU90" s="197" t="s">
        <v>73</v>
      </c>
      <c r="AY90" s="196" t="s">
        <v>110</v>
      </c>
      <c r="BK90" s="198">
        <f>SUM(BK91:BK128)</f>
        <v>0</v>
      </c>
    </row>
    <row r="91" s="1" customFormat="1" ht="16.5" customHeight="1">
      <c r="B91" s="37"/>
      <c r="C91" s="201" t="s">
        <v>112</v>
      </c>
      <c r="D91" s="201" t="s">
        <v>113</v>
      </c>
      <c r="E91" s="202" t="s">
        <v>114</v>
      </c>
      <c r="F91" s="203" t="s">
        <v>115</v>
      </c>
      <c r="G91" s="204" t="s">
        <v>116</v>
      </c>
      <c r="H91" s="205">
        <v>4.5</v>
      </c>
      <c r="I91" s="206"/>
      <c r="J91" s="207">
        <f>ROUND(I91*H91,2)</f>
        <v>0</v>
      </c>
      <c r="K91" s="203" t="s">
        <v>117</v>
      </c>
      <c r="L91" s="42"/>
      <c r="M91" s="208" t="s">
        <v>1</v>
      </c>
      <c r="N91" s="209" t="s">
        <v>39</v>
      </c>
      <c r="O91" s="78"/>
      <c r="P91" s="210">
        <f>O91*H91</f>
        <v>0</v>
      </c>
      <c r="Q91" s="210">
        <v>0</v>
      </c>
      <c r="R91" s="210">
        <f>Q91*H91</f>
        <v>0</v>
      </c>
      <c r="S91" s="210">
        <v>0.26000000000000001</v>
      </c>
      <c r="T91" s="211">
        <f>S91*H91</f>
        <v>1.1699999999999999</v>
      </c>
      <c r="AR91" s="16" t="s">
        <v>118</v>
      </c>
      <c r="AT91" s="16" t="s">
        <v>113</v>
      </c>
      <c r="AU91" s="16" t="s">
        <v>77</v>
      </c>
      <c r="AY91" s="16" t="s">
        <v>110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6" t="s">
        <v>73</v>
      </c>
      <c r="BK91" s="212">
        <f>ROUND(I91*H91,2)</f>
        <v>0</v>
      </c>
      <c r="BL91" s="16" t="s">
        <v>118</v>
      </c>
      <c r="BM91" s="16" t="s">
        <v>119</v>
      </c>
    </row>
    <row r="92" s="1" customFormat="1" ht="16.5" customHeight="1">
      <c r="B92" s="37"/>
      <c r="C92" s="201" t="s">
        <v>120</v>
      </c>
      <c r="D92" s="201" t="s">
        <v>113</v>
      </c>
      <c r="E92" s="202" t="s">
        <v>121</v>
      </c>
      <c r="F92" s="203" t="s">
        <v>122</v>
      </c>
      <c r="G92" s="204" t="s">
        <v>116</v>
      </c>
      <c r="H92" s="205">
        <v>485.39999999999998</v>
      </c>
      <c r="I92" s="206"/>
      <c r="J92" s="207">
        <f>ROUND(I92*H92,2)</f>
        <v>0</v>
      </c>
      <c r="K92" s="203" t="s">
        <v>117</v>
      </c>
      <c r="L92" s="42"/>
      <c r="M92" s="208" t="s">
        <v>1</v>
      </c>
      <c r="N92" s="209" t="s">
        <v>39</v>
      </c>
      <c r="O92" s="78"/>
      <c r="P92" s="210">
        <f>O92*H92</f>
        <v>0</v>
      </c>
      <c r="Q92" s="210">
        <v>0</v>
      </c>
      <c r="R92" s="210">
        <f>Q92*H92</f>
        <v>0</v>
      </c>
      <c r="S92" s="210">
        <v>0.32000000000000001</v>
      </c>
      <c r="T92" s="211">
        <f>S92*H92</f>
        <v>155.328</v>
      </c>
      <c r="AR92" s="16" t="s">
        <v>118</v>
      </c>
      <c r="AT92" s="16" t="s">
        <v>113</v>
      </c>
      <c r="AU92" s="16" t="s">
        <v>77</v>
      </c>
      <c r="AY92" s="16" t="s">
        <v>110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6" t="s">
        <v>73</v>
      </c>
      <c r="BK92" s="212">
        <f>ROUND(I92*H92,2)</f>
        <v>0</v>
      </c>
      <c r="BL92" s="16" t="s">
        <v>118</v>
      </c>
      <c r="BM92" s="16" t="s">
        <v>123</v>
      </c>
    </row>
    <row r="93" s="11" customFormat="1">
      <c r="B93" s="213"/>
      <c r="C93" s="214"/>
      <c r="D93" s="215" t="s">
        <v>124</v>
      </c>
      <c r="E93" s="216" t="s">
        <v>1</v>
      </c>
      <c r="F93" s="217" t="s">
        <v>125</v>
      </c>
      <c r="G93" s="214"/>
      <c r="H93" s="216" t="s">
        <v>1</v>
      </c>
      <c r="I93" s="218"/>
      <c r="J93" s="214"/>
      <c r="K93" s="214"/>
      <c r="L93" s="219"/>
      <c r="M93" s="220"/>
      <c r="N93" s="221"/>
      <c r="O93" s="221"/>
      <c r="P93" s="221"/>
      <c r="Q93" s="221"/>
      <c r="R93" s="221"/>
      <c r="S93" s="221"/>
      <c r="T93" s="222"/>
      <c r="AT93" s="223" t="s">
        <v>124</v>
      </c>
      <c r="AU93" s="223" t="s">
        <v>77</v>
      </c>
      <c r="AV93" s="11" t="s">
        <v>73</v>
      </c>
      <c r="AW93" s="11" t="s">
        <v>31</v>
      </c>
      <c r="AX93" s="11" t="s">
        <v>68</v>
      </c>
      <c r="AY93" s="223" t="s">
        <v>110</v>
      </c>
    </row>
    <row r="94" s="12" customFormat="1">
      <c r="B94" s="224"/>
      <c r="C94" s="225"/>
      <c r="D94" s="215" t="s">
        <v>124</v>
      </c>
      <c r="E94" s="226" t="s">
        <v>1</v>
      </c>
      <c r="F94" s="227" t="s">
        <v>126</v>
      </c>
      <c r="G94" s="225"/>
      <c r="H94" s="228">
        <v>485.39999999999998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AT94" s="234" t="s">
        <v>124</v>
      </c>
      <c r="AU94" s="234" t="s">
        <v>77</v>
      </c>
      <c r="AV94" s="12" t="s">
        <v>77</v>
      </c>
      <c r="AW94" s="12" t="s">
        <v>31</v>
      </c>
      <c r="AX94" s="12" t="s">
        <v>68</v>
      </c>
      <c r="AY94" s="234" t="s">
        <v>110</v>
      </c>
    </row>
    <row r="95" s="13" customFormat="1">
      <c r="B95" s="235"/>
      <c r="C95" s="236"/>
      <c r="D95" s="215" t="s">
        <v>124</v>
      </c>
      <c r="E95" s="237" t="s">
        <v>1</v>
      </c>
      <c r="F95" s="238" t="s">
        <v>127</v>
      </c>
      <c r="G95" s="236"/>
      <c r="H95" s="239">
        <v>485.39999999999998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AT95" s="245" t="s">
        <v>124</v>
      </c>
      <c r="AU95" s="245" t="s">
        <v>77</v>
      </c>
      <c r="AV95" s="13" t="s">
        <v>118</v>
      </c>
      <c r="AW95" s="13" t="s">
        <v>31</v>
      </c>
      <c r="AX95" s="13" t="s">
        <v>73</v>
      </c>
      <c r="AY95" s="245" t="s">
        <v>110</v>
      </c>
    </row>
    <row r="96" s="1" customFormat="1" ht="16.5" customHeight="1">
      <c r="B96" s="37"/>
      <c r="C96" s="201" t="s">
        <v>128</v>
      </c>
      <c r="D96" s="201" t="s">
        <v>113</v>
      </c>
      <c r="E96" s="202" t="s">
        <v>129</v>
      </c>
      <c r="F96" s="203" t="s">
        <v>130</v>
      </c>
      <c r="G96" s="204" t="s">
        <v>116</v>
      </c>
      <c r="H96" s="205">
        <v>728.10000000000002</v>
      </c>
      <c r="I96" s="206"/>
      <c r="J96" s="207">
        <f>ROUND(I96*H96,2)</f>
        <v>0</v>
      </c>
      <c r="K96" s="203" t="s">
        <v>117</v>
      </c>
      <c r="L96" s="42"/>
      <c r="M96" s="208" t="s">
        <v>1</v>
      </c>
      <c r="N96" s="209" t="s">
        <v>39</v>
      </c>
      <c r="O96" s="78"/>
      <c r="P96" s="210">
        <f>O96*H96</f>
        <v>0</v>
      </c>
      <c r="Q96" s="210">
        <v>0</v>
      </c>
      <c r="R96" s="210">
        <f>Q96*H96</f>
        <v>0</v>
      </c>
      <c r="S96" s="210">
        <v>0.17000000000000001</v>
      </c>
      <c r="T96" s="211">
        <f>S96*H96</f>
        <v>123.77700000000002</v>
      </c>
      <c r="AR96" s="16" t="s">
        <v>118</v>
      </c>
      <c r="AT96" s="16" t="s">
        <v>113</v>
      </c>
      <c r="AU96" s="16" t="s">
        <v>77</v>
      </c>
      <c r="AY96" s="16" t="s">
        <v>110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6" t="s">
        <v>73</v>
      </c>
      <c r="BK96" s="212">
        <f>ROUND(I96*H96,2)</f>
        <v>0</v>
      </c>
      <c r="BL96" s="16" t="s">
        <v>118</v>
      </c>
      <c r="BM96" s="16" t="s">
        <v>131</v>
      </c>
    </row>
    <row r="97" s="11" customFormat="1">
      <c r="B97" s="213"/>
      <c r="C97" s="214"/>
      <c r="D97" s="215" t="s">
        <v>124</v>
      </c>
      <c r="E97" s="216" t="s">
        <v>1</v>
      </c>
      <c r="F97" s="217" t="s">
        <v>132</v>
      </c>
      <c r="G97" s="214"/>
      <c r="H97" s="216" t="s">
        <v>1</v>
      </c>
      <c r="I97" s="218"/>
      <c r="J97" s="214"/>
      <c r="K97" s="214"/>
      <c r="L97" s="219"/>
      <c r="M97" s="220"/>
      <c r="N97" s="221"/>
      <c r="O97" s="221"/>
      <c r="P97" s="221"/>
      <c r="Q97" s="221"/>
      <c r="R97" s="221"/>
      <c r="S97" s="221"/>
      <c r="T97" s="222"/>
      <c r="AT97" s="223" t="s">
        <v>124</v>
      </c>
      <c r="AU97" s="223" t="s">
        <v>77</v>
      </c>
      <c r="AV97" s="11" t="s">
        <v>73</v>
      </c>
      <c r="AW97" s="11" t="s">
        <v>31</v>
      </c>
      <c r="AX97" s="11" t="s">
        <v>68</v>
      </c>
      <c r="AY97" s="223" t="s">
        <v>110</v>
      </c>
    </row>
    <row r="98" s="12" customFormat="1">
      <c r="B98" s="224"/>
      <c r="C98" s="225"/>
      <c r="D98" s="215" t="s">
        <v>124</v>
      </c>
      <c r="E98" s="226" t="s">
        <v>1</v>
      </c>
      <c r="F98" s="227" t="s">
        <v>133</v>
      </c>
      <c r="G98" s="225"/>
      <c r="H98" s="228">
        <v>728.10000000000002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AT98" s="234" t="s">
        <v>124</v>
      </c>
      <c r="AU98" s="234" t="s">
        <v>77</v>
      </c>
      <c r="AV98" s="12" t="s">
        <v>77</v>
      </c>
      <c r="AW98" s="12" t="s">
        <v>31</v>
      </c>
      <c r="AX98" s="12" t="s">
        <v>68</v>
      </c>
      <c r="AY98" s="234" t="s">
        <v>110</v>
      </c>
    </row>
    <row r="99" s="13" customFormat="1">
      <c r="B99" s="235"/>
      <c r="C99" s="236"/>
      <c r="D99" s="215" t="s">
        <v>124</v>
      </c>
      <c r="E99" s="237" t="s">
        <v>1</v>
      </c>
      <c r="F99" s="238" t="s">
        <v>127</v>
      </c>
      <c r="G99" s="236"/>
      <c r="H99" s="239">
        <v>728.10000000000002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AT99" s="245" t="s">
        <v>124</v>
      </c>
      <c r="AU99" s="245" t="s">
        <v>77</v>
      </c>
      <c r="AV99" s="13" t="s">
        <v>118</v>
      </c>
      <c r="AW99" s="13" t="s">
        <v>31</v>
      </c>
      <c r="AX99" s="13" t="s">
        <v>73</v>
      </c>
      <c r="AY99" s="245" t="s">
        <v>110</v>
      </c>
    </row>
    <row r="100" s="1" customFormat="1" ht="16.5" customHeight="1">
      <c r="B100" s="37"/>
      <c r="C100" s="201" t="s">
        <v>134</v>
      </c>
      <c r="D100" s="201" t="s">
        <v>113</v>
      </c>
      <c r="E100" s="202" t="s">
        <v>135</v>
      </c>
      <c r="F100" s="203" t="s">
        <v>136</v>
      </c>
      <c r="G100" s="204" t="s">
        <v>116</v>
      </c>
      <c r="H100" s="205">
        <v>48.700000000000003</v>
      </c>
      <c r="I100" s="206"/>
      <c r="J100" s="207">
        <f>ROUND(I100*H100,2)</f>
        <v>0</v>
      </c>
      <c r="K100" s="203" t="s">
        <v>117</v>
      </c>
      <c r="L100" s="42"/>
      <c r="M100" s="208" t="s">
        <v>1</v>
      </c>
      <c r="N100" s="209" t="s">
        <v>39</v>
      </c>
      <c r="O100" s="78"/>
      <c r="P100" s="210">
        <f>O100*H100</f>
        <v>0</v>
      </c>
      <c r="Q100" s="210">
        <v>0</v>
      </c>
      <c r="R100" s="210">
        <f>Q100*H100</f>
        <v>0</v>
      </c>
      <c r="S100" s="210">
        <v>0.44</v>
      </c>
      <c r="T100" s="211">
        <f>S100*H100</f>
        <v>21.428000000000001</v>
      </c>
      <c r="AR100" s="16" t="s">
        <v>118</v>
      </c>
      <c r="AT100" s="16" t="s">
        <v>113</v>
      </c>
      <c r="AU100" s="16" t="s">
        <v>77</v>
      </c>
      <c r="AY100" s="16" t="s">
        <v>110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6" t="s">
        <v>73</v>
      </c>
      <c r="BK100" s="212">
        <f>ROUND(I100*H100,2)</f>
        <v>0</v>
      </c>
      <c r="BL100" s="16" t="s">
        <v>118</v>
      </c>
      <c r="BM100" s="16" t="s">
        <v>137</v>
      </c>
    </row>
    <row r="101" s="11" customFormat="1">
      <c r="B101" s="213"/>
      <c r="C101" s="214"/>
      <c r="D101" s="215" t="s">
        <v>124</v>
      </c>
      <c r="E101" s="216" t="s">
        <v>1</v>
      </c>
      <c r="F101" s="217" t="s">
        <v>138</v>
      </c>
      <c r="G101" s="214"/>
      <c r="H101" s="216" t="s">
        <v>1</v>
      </c>
      <c r="I101" s="218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124</v>
      </c>
      <c r="AU101" s="223" t="s">
        <v>77</v>
      </c>
      <c r="AV101" s="11" t="s">
        <v>73</v>
      </c>
      <c r="AW101" s="11" t="s">
        <v>31</v>
      </c>
      <c r="AX101" s="11" t="s">
        <v>68</v>
      </c>
      <c r="AY101" s="223" t="s">
        <v>110</v>
      </c>
    </row>
    <row r="102" s="12" customFormat="1">
      <c r="B102" s="224"/>
      <c r="C102" s="225"/>
      <c r="D102" s="215" t="s">
        <v>124</v>
      </c>
      <c r="E102" s="226" t="s">
        <v>1</v>
      </c>
      <c r="F102" s="227" t="s">
        <v>139</v>
      </c>
      <c r="G102" s="225"/>
      <c r="H102" s="228">
        <v>48.700000000000003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AT102" s="234" t="s">
        <v>124</v>
      </c>
      <c r="AU102" s="234" t="s">
        <v>77</v>
      </c>
      <c r="AV102" s="12" t="s">
        <v>77</v>
      </c>
      <c r="AW102" s="12" t="s">
        <v>31</v>
      </c>
      <c r="AX102" s="12" t="s">
        <v>68</v>
      </c>
      <c r="AY102" s="234" t="s">
        <v>110</v>
      </c>
    </row>
    <row r="103" s="13" customFormat="1">
      <c r="B103" s="235"/>
      <c r="C103" s="236"/>
      <c r="D103" s="215" t="s">
        <v>124</v>
      </c>
      <c r="E103" s="237" t="s">
        <v>1</v>
      </c>
      <c r="F103" s="238" t="s">
        <v>127</v>
      </c>
      <c r="G103" s="236"/>
      <c r="H103" s="239">
        <v>48.700000000000003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AT103" s="245" t="s">
        <v>124</v>
      </c>
      <c r="AU103" s="245" t="s">
        <v>77</v>
      </c>
      <c r="AV103" s="13" t="s">
        <v>118</v>
      </c>
      <c r="AW103" s="13" t="s">
        <v>31</v>
      </c>
      <c r="AX103" s="13" t="s">
        <v>73</v>
      </c>
      <c r="AY103" s="245" t="s">
        <v>110</v>
      </c>
    </row>
    <row r="104" s="1" customFormat="1" ht="16.5" customHeight="1">
      <c r="B104" s="37"/>
      <c r="C104" s="201" t="s">
        <v>77</v>
      </c>
      <c r="D104" s="201" t="s">
        <v>113</v>
      </c>
      <c r="E104" s="202" t="s">
        <v>140</v>
      </c>
      <c r="F104" s="203" t="s">
        <v>141</v>
      </c>
      <c r="G104" s="204" t="s">
        <v>116</v>
      </c>
      <c r="H104" s="205">
        <v>47.100000000000001</v>
      </c>
      <c r="I104" s="206"/>
      <c r="J104" s="207">
        <f>ROUND(I104*H104,2)</f>
        <v>0</v>
      </c>
      <c r="K104" s="203" t="s">
        <v>117</v>
      </c>
      <c r="L104" s="42"/>
      <c r="M104" s="208" t="s">
        <v>1</v>
      </c>
      <c r="N104" s="209" t="s">
        <v>39</v>
      </c>
      <c r="O104" s="78"/>
      <c r="P104" s="210">
        <f>O104*H104</f>
        <v>0</v>
      </c>
      <c r="Q104" s="210">
        <v>0</v>
      </c>
      <c r="R104" s="210">
        <f>Q104*H104</f>
        <v>0</v>
      </c>
      <c r="S104" s="210">
        <v>0.22</v>
      </c>
      <c r="T104" s="211">
        <f>S104*H104</f>
        <v>10.362</v>
      </c>
      <c r="AR104" s="16" t="s">
        <v>118</v>
      </c>
      <c r="AT104" s="16" t="s">
        <v>113</v>
      </c>
      <c r="AU104" s="16" t="s">
        <v>77</v>
      </c>
      <c r="AY104" s="16" t="s">
        <v>110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6" t="s">
        <v>73</v>
      </c>
      <c r="BK104" s="212">
        <f>ROUND(I104*H104,2)</f>
        <v>0</v>
      </c>
      <c r="BL104" s="16" t="s">
        <v>118</v>
      </c>
      <c r="BM104" s="16" t="s">
        <v>142</v>
      </c>
    </row>
    <row r="105" s="11" customFormat="1">
      <c r="B105" s="213"/>
      <c r="C105" s="214"/>
      <c r="D105" s="215" t="s">
        <v>124</v>
      </c>
      <c r="E105" s="216" t="s">
        <v>1</v>
      </c>
      <c r="F105" s="217" t="s">
        <v>143</v>
      </c>
      <c r="G105" s="214"/>
      <c r="H105" s="216" t="s">
        <v>1</v>
      </c>
      <c r="I105" s="218"/>
      <c r="J105" s="214"/>
      <c r="K105" s="214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124</v>
      </c>
      <c r="AU105" s="223" t="s">
        <v>77</v>
      </c>
      <c r="AV105" s="11" t="s">
        <v>73</v>
      </c>
      <c r="AW105" s="11" t="s">
        <v>31</v>
      </c>
      <c r="AX105" s="11" t="s">
        <v>68</v>
      </c>
      <c r="AY105" s="223" t="s">
        <v>110</v>
      </c>
    </row>
    <row r="106" s="12" customFormat="1">
      <c r="B106" s="224"/>
      <c r="C106" s="225"/>
      <c r="D106" s="215" t="s">
        <v>124</v>
      </c>
      <c r="E106" s="226" t="s">
        <v>1</v>
      </c>
      <c r="F106" s="227" t="s">
        <v>144</v>
      </c>
      <c r="G106" s="225"/>
      <c r="H106" s="228">
        <v>47.100000000000001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AT106" s="234" t="s">
        <v>124</v>
      </c>
      <c r="AU106" s="234" t="s">
        <v>77</v>
      </c>
      <c r="AV106" s="12" t="s">
        <v>77</v>
      </c>
      <c r="AW106" s="12" t="s">
        <v>31</v>
      </c>
      <c r="AX106" s="12" t="s">
        <v>68</v>
      </c>
      <c r="AY106" s="234" t="s">
        <v>110</v>
      </c>
    </row>
    <row r="107" s="13" customFormat="1">
      <c r="B107" s="235"/>
      <c r="C107" s="236"/>
      <c r="D107" s="215" t="s">
        <v>124</v>
      </c>
      <c r="E107" s="237" t="s">
        <v>1</v>
      </c>
      <c r="F107" s="238" t="s">
        <v>127</v>
      </c>
      <c r="G107" s="236"/>
      <c r="H107" s="239">
        <v>47.100000000000001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AT107" s="245" t="s">
        <v>124</v>
      </c>
      <c r="AU107" s="245" t="s">
        <v>77</v>
      </c>
      <c r="AV107" s="13" t="s">
        <v>118</v>
      </c>
      <c r="AW107" s="13" t="s">
        <v>31</v>
      </c>
      <c r="AX107" s="13" t="s">
        <v>73</v>
      </c>
      <c r="AY107" s="245" t="s">
        <v>110</v>
      </c>
    </row>
    <row r="108" s="1" customFormat="1" ht="16.5" customHeight="1">
      <c r="B108" s="37"/>
      <c r="C108" s="201" t="s">
        <v>73</v>
      </c>
      <c r="D108" s="201" t="s">
        <v>113</v>
      </c>
      <c r="E108" s="202" t="s">
        <v>145</v>
      </c>
      <c r="F108" s="203" t="s">
        <v>146</v>
      </c>
      <c r="G108" s="204" t="s">
        <v>116</v>
      </c>
      <c r="H108" s="205">
        <v>728.10000000000002</v>
      </c>
      <c r="I108" s="206"/>
      <c r="J108" s="207">
        <f>ROUND(I108*H108,2)</f>
        <v>0</v>
      </c>
      <c r="K108" s="203" t="s">
        <v>117</v>
      </c>
      <c r="L108" s="42"/>
      <c r="M108" s="208" t="s">
        <v>1</v>
      </c>
      <c r="N108" s="209" t="s">
        <v>39</v>
      </c>
      <c r="O108" s="78"/>
      <c r="P108" s="210">
        <f>O108*H108</f>
        <v>0</v>
      </c>
      <c r="Q108" s="210">
        <v>9.0000000000000006E-05</v>
      </c>
      <c r="R108" s="210">
        <f>Q108*H108</f>
        <v>0.065529000000000004</v>
      </c>
      <c r="S108" s="210">
        <v>0.25600000000000001</v>
      </c>
      <c r="T108" s="211">
        <f>S108*H108</f>
        <v>186.39360000000002</v>
      </c>
      <c r="AR108" s="16" t="s">
        <v>118</v>
      </c>
      <c r="AT108" s="16" t="s">
        <v>113</v>
      </c>
      <c r="AU108" s="16" t="s">
        <v>77</v>
      </c>
      <c r="AY108" s="16" t="s">
        <v>110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6" t="s">
        <v>73</v>
      </c>
      <c r="BK108" s="212">
        <f>ROUND(I108*H108,2)</f>
        <v>0</v>
      </c>
      <c r="BL108" s="16" t="s">
        <v>118</v>
      </c>
      <c r="BM108" s="16" t="s">
        <v>147</v>
      </c>
    </row>
    <row r="109" s="12" customFormat="1">
      <c r="B109" s="224"/>
      <c r="C109" s="225"/>
      <c r="D109" s="215" t="s">
        <v>124</v>
      </c>
      <c r="E109" s="226" t="s">
        <v>1</v>
      </c>
      <c r="F109" s="227" t="s">
        <v>148</v>
      </c>
      <c r="G109" s="225"/>
      <c r="H109" s="228">
        <v>728.10000000000002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AT109" s="234" t="s">
        <v>124</v>
      </c>
      <c r="AU109" s="234" t="s">
        <v>77</v>
      </c>
      <c r="AV109" s="12" t="s">
        <v>77</v>
      </c>
      <c r="AW109" s="12" t="s">
        <v>31</v>
      </c>
      <c r="AX109" s="12" t="s">
        <v>68</v>
      </c>
      <c r="AY109" s="234" t="s">
        <v>110</v>
      </c>
    </row>
    <row r="110" s="13" customFormat="1">
      <c r="B110" s="235"/>
      <c r="C110" s="236"/>
      <c r="D110" s="215" t="s">
        <v>124</v>
      </c>
      <c r="E110" s="237" t="s">
        <v>1</v>
      </c>
      <c r="F110" s="238" t="s">
        <v>127</v>
      </c>
      <c r="G110" s="236"/>
      <c r="H110" s="239">
        <v>728.10000000000002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124</v>
      </c>
      <c r="AU110" s="245" t="s">
        <v>77</v>
      </c>
      <c r="AV110" s="13" t="s">
        <v>118</v>
      </c>
      <c r="AW110" s="13" t="s">
        <v>31</v>
      </c>
      <c r="AX110" s="13" t="s">
        <v>73</v>
      </c>
      <c r="AY110" s="245" t="s">
        <v>110</v>
      </c>
    </row>
    <row r="111" s="1" customFormat="1" ht="16.5" customHeight="1">
      <c r="B111" s="37"/>
      <c r="C111" s="201" t="s">
        <v>149</v>
      </c>
      <c r="D111" s="201" t="s">
        <v>113</v>
      </c>
      <c r="E111" s="202" t="s">
        <v>150</v>
      </c>
      <c r="F111" s="203" t="s">
        <v>151</v>
      </c>
      <c r="G111" s="204" t="s">
        <v>152</v>
      </c>
      <c r="H111" s="205">
        <v>11</v>
      </c>
      <c r="I111" s="206"/>
      <c r="J111" s="207">
        <f>ROUND(I111*H111,2)</f>
        <v>0</v>
      </c>
      <c r="K111" s="203" t="s">
        <v>117</v>
      </c>
      <c r="L111" s="42"/>
      <c r="M111" s="208" t="s">
        <v>1</v>
      </c>
      <c r="N111" s="209" t="s">
        <v>39</v>
      </c>
      <c r="O111" s="78"/>
      <c r="P111" s="210">
        <f>O111*H111</f>
        <v>0</v>
      </c>
      <c r="Q111" s="210">
        <v>0</v>
      </c>
      <c r="R111" s="210">
        <f>Q111*H111</f>
        <v>0</v>
      </c>
      <c r="S111" s="210">
        <v>0.28999999999999998</v>
      </c>
      <c r="T111" s="211">
        <f>S111*H111</f>
        <v>3.1899999999999999</v>
      </c>
      <c r="AR111" s="16" t="s">
        <v>118</v>
      </c>
      <c r="AT111" s="16" t="s">
        <v>113</v>
      </c>
      <c r="AU111" s="16" t="s">
        <v>77</v>
      </c>
      <c r="AY111" s="16" t="s">
        <v>110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6" t="s">
        <v>73</v>
      </c>
      <c r="BK111" s="212">
        <f>ROUND(I111*H111,2)</f>
        <v>0</v>
      </c>
      <c r="BL111" s="16" t="s">
        <v>118</v>
      </c>
      <c r="BM111" s="16" t="s">
        <v>153</v>
      </c>
    </row>
    <row r="112" s="1" customFormat="1" ht="16.5" customHeight="1">
      <c r="B112" s="37"/>
      <c r="C112" s="201" t="s">
        <v>154</v>
      </c>
      <c r="D112" s="201" t="s">
        <v>113</v>
      </c>
      <c r="E112" s="202" t="s">
        <v>155</v>
      </c>
      <c r="F112" s="203" t="s">
        <v>156</v>
      </c>
      <c r="G112" s="204" t="s">
        <v>152</v>
      </c>
      <c r="H112" s="205">
        <v>51</v>
      </c>
      <c r="I112" s="206"/>
      <c r="J112" s="207">
        <f>ROUND(I112*H112,2)</f>
        <v>0</v>
      </c>
      <c r="K112" s="203" t="s">
        <v>117</v>
      </c>
      <c r="L112" s="42"/>
      <c r="M112" s="208" t="s">
        <v>1</v>
      </c>
      <c r="N112" s="209" t="s">
        <v>39</v>
      </c>
      <c r="O112" s="78"/>
      <c r="P112" s="210">
        <f>O112*H112</f>
        <v>0</v>
      </c>
      <c r="Q112" s="210">
        <v>0</v>
      </c>
      <c r="R112" s="210">
        <f>Q112*H112</f>
        <v>0</v>
      </c>
      <c r="S112" s="210">
        <v>0.20499999999999999</v>
      </c>
      <c r="T112" s="211">
        <f>S112*H112</f>
        <v>10.455</v>
      </c>
      <c r="AR112" s="16" t="s">
        <v>118</v>
      </c>
      <c r="AT112" s="16" t="s">
        <v>113</v>
      </c>
      <c r="AU112" s="16" t="s">
        <v>77</v>
      </c>
      <c r="AY112" s="16" t="s">
        <v>110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6" t="s">
        <v>73</v>
      </c>
      <c r="BK112" s="212">
        <f>ROUND(I112*H112,2)</f>
        <v>0</v>
      </c>
      <c r="BL112" s="16" t="s">
        <v>118</v>
      </c>
      <c r="BM112" s="16" t="s">
        <v>157</v>
      </c>
    </row>
    <row r="113" s="1" customFormat="1" ht="16.5" customHeight="1">
      <c r="B113" s="37"/>
      <c r="C113" s="201" t="s">
        <v>158</v>
      </c>
      <c r="D113" s="201" t="s">
        <v>113</v>
      </c>
      <c r="E113" s="202" t="s">
        <v>159</v>
      </c>
      <c r="F113" s="203" t="s">
        <v>160</v>
      </c>
      <c r="G113" s="204" t="s">
        <v>161</v>
      </c>
      <c r="H113" s="205">
        <v>4.5</v>
      </c>
      <c r="I113" s="206"/>
      <c r="J113" s="207">
        <f>ROUND(I113*H113,2)</f>
        <v>0</v>
      </c>
      <c r="K113" s="203" t="s">
        <v>117</v>
      </c>
      <c r="L113" s="42"/>
      <c r="M113" s="208" t="s">
        <v>1</v>
      </c>
      <c r="N113" s="209" t="s">
        <v>39</v>
      </c>
      <c r="O113" s="78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AR113" s="16" t="s">
        <v>118</v>
      </c>
      <c r="AT113" s="16" t="s">
        <v>113</v>
      </c>
      <c r="AU113" s="16" t="s">
        <v>77</v>
      </c>
      <c r="AY113" s="16" t="s">
        <v>110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6" t="s">
        <v>73</v>
      </c>
      <c r="BK113" s="212">
        <f>ROUND(I113*H113,2)</f>
        <v>0</v>
      </c>
      <c r="BL113" s="16" t="s">
        <v>118</v>
      </c>
      <c r="BM113" s="16" t="s">
        <v>162</v>
      </c>
    </row>
    <row r="114" s="11" customFormat="1">
      <c r="B114" s="213"/>
      <c r="C114" s="214"/>
      <c r="D114" s="215" t="s">
        <v>124</v>
      </c>
      <c r="E114" s="216" t="s">
        <v>1</v>
      </c>
      <c r="F114" s="217" t="s">
        <v>163</v>
      </c>
      <c r="G114" s="214"/>
      <c r="H114" s="216" t="s">
        <v>1</v>
      </c>
      <c r="I114" s="218"/>
      <c r="J114" s="214"/>
      <c r="K114" s="214"/>
      <c r="L114" s="219"/>
      <c r="M114" s="220"/>
      <c r="N114" s="221"/>
      <c r="O114" s="221"/>
      <c r="P114" s="221"/>
      <c r="Q114" s="221"/>
      <c r="R114" s="221"/>
      <c r="S114" s="221"/>
      <c r="T114" s="222"/>
      <c r="AT114" s="223" t="s">
        <v>124</v>
      </c>
      <c r="AU114" s="223" t="s">
        <v>77</v>
      </c>
      <c r="AV114" s="11" t="s">
        <v>73</v>
      </c>
      <c r="AW114" s="11" t="s">
        <v>31</v>
      </c>
      <c r="AX114" s="11" t="s">
        <v>68</v>
      </c>
      <c r="AY114" s="223" t="s">
        <v>110</v>
      </c>
    </row>
    <row r="115" s="12" customFormat="1">
      <c r="B115" s="224"/>
      <c r="C115" s="225"/>
      <c r="D115" s="215" t="s">
        <v>124</v>
      </c>
      <c r="E115" s="226" t="s">
        <v>1</v>
      </c>
      <c r="F115" s="227" t="s">
        <v>164</v>
      </c>
      <c r="G115" s="225"/>
      <c r="H115" s="228">
        <v>4.5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AT115" s="234" t="s">
        <v>124</v>
      </c>
      <c r="AU115" s="234" t="s">
        <v>77</v>
      </c>
      <c r="AV115" s="12" t="s">
        <v>77</v>
      </c>
      <c r="AW115" s="12" t="s">
        <v>31</v>
      </c>
      <c r="AX115" s="12" t="s">
        <v>68</v>
      </c>
      <c r="AY115" s="234" t="s">
        <v>110</v>
      </c>
    </row>
    <row r="116" s="13" customFormat="1">
      <c r="B116" s="235"/>
      <c r="C116" s="236"/>
      <c r="D116" s="215" t="s">
        <v>124</v>
      </c>
      <c r="E116" s="237" t="s">
        <v>1</v>
      </c>
      <c r="F116" s="238" t="s">
        <v>127</v>
      </c>
      <c r="G116" s="236"/>
      <c r="H116" s="239">
        <v>4.5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124</v>
      </c>
      <c r="AU116" s="245" t="s">
        <v>77</v>
      </c>
      <c r="AV116" s="13" t="s">
        <v>118</v>
      </c>
      <c r="AW116" s="13" t="s">
        <v>31</v>
      </c>
      <c r="AX116" s="13" t="s">
        <v>73</v>
      </c>
      <c r="AY116" s="245" t="s">
        <v>110</v>
      </c>
    </row>
    <row r="117" s="1" customFormat="1" ht="16.5" customHeight="1">
      <c r="B117" s="37"/>
      <c r="C117" s="201" t="s">
        <v>165</v>
      </c>
      <c r="D117" s="201" t="s">
        <v>113</v>
      </c>
      <c r="E117" s="202" t="s">
        <v>166</v>
      </c>
      <c r="F117" s="203" t="s">
        <v>167</v>
      </c>
      <c r="G117" s="204" t="s">
        <v>116</v>
      </c>
      <c r="H117" s="205">
        <v>19</v>
      </c>
      <c r="I117" s="206"/>
      <c r="J117" s="207">
        <f>ROUND(I117*H117,2)</f>
        <v>0</v>
      </c>
      <c r="K117" s="203" t="s">
        <v>117</v>
      </c>
      <c r="L117" s="42"/>
      <c r="M117" s="208" t="s">
        <v>1</v>
      </c>
      <c r="N117" s="209" t="s">
        <v>39</v>
      </c>
      <c r="O117" s="78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AR117" s="16" t="s">
        <v>118</v>
      </c>
      <c r="AT117" s="16" t="s">
        <v>113</v>
      </c>
      <c r="AU117" s="16" t="s">
        <v>77</v>
      </c>
      <c r="AY117" s="16" t="s">
        <v>110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6" t="s">
        <v>73</v>
      </c>
      <c r="BK117" s="212">
        <f>ROUND(I117*H117,2)</f>
        <v>0</v>
      </c>
      <c r="BL117" s="16" t="s">
        <v>118</v>
      </c>
      <c r="BM117" s="16" t="s">
        <v>168</v>
      </c>
    </row>
    <row r="118" s="1" customFormat="1" ht="16.5" customHeight="1">
      <c r="B118" s="37"/>
      <c r="C118" s="246" t="s">
        <v>169</v>
      </c>
      <c r="D118" s="246" t="s">
        <v>170</v>
      </c>
      <c r="E118" s="247" t="s">
        <v>171</v>
      </c>
      <c r="F118" s="248" t="s">
        <v>172</v>
      </c>
      <c r="G118" s="249" t="s">
        <v>173</v>
      </c>
      <c r="H118" s="250">
        <v>0.28499999999999998</v>
      </c>
      <c r="I118" s="251"/>
      <c r="J118" s="252">
        <f>ROUND(I118*H118,2)</f>
        <v>0</v>
      </c>
      <c r="K118" s="248" t="s">
        <v>117</v>
      </c>
      <c r="L118" s="253"/>
      <c r="M118" s="254" t="s">
        <v>1</v>
      </c>
      <c r="N118" s="255" t="s">
        <v>39</v>
      </c>
      <c r="O118" s="78"/>
      <c r="P118" s="210">
        <f>O118*H118</f>
        <v>0</v>
      </c>
      <c r="Q118" s="210">
        <v>0.001</v>
      </c>
      <c r="R118" s="210">
        <f>Q118*H118</f>
        <v>0.00028499999999999999</v>
      </c>
      <c r="S118" s="210">
        <v>0</v>
      </c>
      <c r="T118" s="211">
        <f>S118*H118</f>
        <v>0</v>
      </c>
      <c r="AR118" s="16" t="s">
        <v>174</v>
      </c>
      <c r="AT118" s="16" t="s">
        <v>170</v>
      </c>
      <c r="AU118" s="16" t="s">
        <v>77</v>
      </c>
      <c r="AY118" s="16" t="s">
        <v>110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16" t="s">
        <v>73</v>
      </c>
      <c r="BK118" s="212">
        <f>ROUND(I118*H118,2)</f>
        <v>0</v>
      </c>
      <c r="BL118" s="16" t="s">
        <v>118</v>
      </c>
      <c r="BM118" s="16" t="s">
        <v>175</v>
      </c>
    </row>
    <row r="119" s="12" customFormat="1">
      <c r="B119" s="224"/>
      <c r="C119" s="225"/>
      <c r="D119" s="215" t="s">
        <v>124</v>
      </c>
      <c r="E119" s="225"/>
      <c r="F119" s="227" t="s">
        <v>176</v>
      </c>
      <c r="G119" s="225"/>
      <c r="H119" s="228">
        <v>0.28499999999999998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AT119" s="234" t="s">
        <v>124</v>
      </c>
      <c r="AU119" s="234" t="s">
        <v>77</v>
      </c>
      <c r="AV119" s="12" t="s">
        <v>77</v>
      </c>
      <c r="AW119" s="12" t="s">
        <v>4</v>
      </c>
      <c r="AX119" s="12" t="s">
        <v>73</v>
      </c>
      <c r="AY119" s="234" t="s">
        <v>110</v>
      </c>
    </row>
    <row r="120" s="1" customFormat="1" ht="16.5" customHeight="1">
      <c r="B120" s="37"/>
      <c r="C120" s="201" t="s">
        <v>177</v>
      </c>
      <c r="D120" s="201" t="s">
        <v>113</v>
      </c>
      <c r="E120" s="202" t="s">
        <v>178</v>
      </c>
      <c r="F120" s="203" t="s">
        <v>179</v>
      </c>
      <c r="G120" s="204" t="s">
        <v>116</v>
      </c>
      <c r="H120" s="205">
        <v>779.79999999999995</v>
      </c>
      <c r="I120" s="206"/>
      <c r="J120" s="207">
        <f>ROUND(I120*H120,2)</f>
        <v>0</v>
      </c>
      <c r="K120" s="203" t="s">
        <v>117</v>
      </c>
      <c r="L120" s="42"/>
      <c r="M120" s="208" t="s">
        <v>1</v>
      </c>
      <c r="N120" s="209" t="s">
        <v>39</v>
      </c>
      <c r="O120" s="78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AR120" s="16" t="s">
        <v>118</v>
      </c>
      <c r="AT120" s="16" t="s">
        <v>113</v>
      </c>
      <c r="AU120" s="16" t="s">
        <v>77</v>
      </c>
      <c r="AY120" s="16" t="s">
        <v>110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6" t="s">
        <v>73</v>
      </c>
      <c r="BK120" s="212">
        <f>ROUND(I120*H120,2)</f>
        <v>0</v>
      </c>
      <c r="BL120" s="16" t="s">
        <v>118</v>
      </c>
      <c r="BM120" s="16" t="s">
        <v>180</v>
      </c>
    </row>
    <row r="121" s="11" customFormat="1">
      <c r="B121" s="213"/>
      <c r="C121" s="214"/>
      <c r="D121" s="215" t="s">
        <v>124</v>
      </c>
      <c r="E121" s="216" t="s">
        <v>1</v>
      </c>
      <c r="F121" s="217" t="s">
        <v>181</v>
      </c>
      <c r="G121" s="214"/>
      <c r="H121" s="216" t="s">
        <v>1</v>
      </c>
      <c r="I121" s="218"/>
      <c r="J121" s="214"/>
      <c r="K121" s="214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124</v>
      </c>
      <c r="AU121" s="223" t="s">
        <v>77</v>
      </c>
      <c r="AV121" s="11" t="s">
        <v>73</v>
      </c>
      <c r="AW121" s="11" t="s">
        <v>31</v>
      </c>
      <c r="AX121" s="11" t="s">
        <v>68</v>
      </c>
      <c r="AY121" s="223" t="s">
        <v>110</v>
      </c>
    </row>
    <row r="122" s="12" customFormat="1">
      <c r="B122" s="224"/>
      <c r="C122" s="225"/>
      <c r="D122" s="215" t="s">
        <v>124</v>
      </c>
      <c r="E122" s="226" t="s">
        <v>1</v>
      </c>
      <c r="F122" s="227" t="s">
        <v>182</v>
      </c>
      <c r="G122" s="225"/>
      <c r="H122" s="228">
        <v>779.79999999999995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AT122" s="234" t="s">
        <v>124</v>
      </c>
      <c r="AU122" s="234" t="s">
        <v>77</v>
      </c>
      <c r="AV122" s="12" t="s">
        <v>77</v>
      </c>
      <c r="AW122" s="12" t="s">
        <v>31</v>
      </c>
      <c r="AX122" s="12" t="s">
        <v>68</v>
      </c>
      <c r="AY122" s="234" t="s">
        <v>110</v>
      </c>
    </row>
    <row r="123" s="13" customFormat="1">
      <c r="B123" s="235"/>
      <c r="C123" s="236"/>
      <c r="D123" s="215" t="s">
        <v>124</v>
      </c>
      <c r="E123" s="237" t="s">
        <v>1</v>
      </c>
      <c r="F123" s="238" t="s">
        <v>127</v>
      </c>
      <c r="G123" s="236"/>
      <c r="H123" s="239">
        <v>779.79999999999995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124</v>
      </c>
      <c r="AU123" s="245" t="s">
        <v>77</v>
      </c>
      <c r="AV123" s="13" t="s">
        <v>118</v>
      </c>
      <c r="AW123" s="13" t="s">
        <v>31</v>
      </c>
      <c r="AX123" s="13" t="s">
        <v>73</v>
      </c>
      <c r="AY123" s="245" t="s">
        <v>110</v>
      </c>
    </row>
    <row r="124" s="1" customFormat="1" ht="16.5" customHeight="1">
      <c r="B124" s="37"/>
      <c r="C124" s="201" t="s">
        <v>183</v>
      </c>
      <c r="D124" s="201" t="s">
        <v>113</v>
      </c>
      <c r="E124" s="202" t="s">
        <v>184</v>
      </c>
      <c r="F124" s="203" t="s">
        <v>185</v>
      </c>
      <c r="G124" s="204" t="s">
        <v>116</v>
      </c>
      <c r="H124" s="205">
        <v>19</v>
      </c>
      <c r="I124" s="206"/>
      <c r="J124" s="207">
        <f>ROUND(I124*H124,2)</f>
        <v>0</v>
      </c>
      <c r="K124" s="203" t="s">
        <v>117</v>
      </c>
      <c r="L124" s="42"/>
      <c r="M124" s="208" t="s">
        <v>1</v>
      </c>
      <c r="N124" s="209" t="s">
        <v>39</v>
      </c>
      <c r="O124" s="78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AR124" s="16" t="s">
        <v>118</v>
      </c>
      <c r="AT124" s="16" t="s">
        <v>113</v>
      </c>
      <c r="AU124" s="16" t="s">
        <v>77</v>
      </c>
      <c r="AY124" s="16" t="s">
        <v>110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6" t="s">
        <v>73</v>
      </c>
      <c r="BK124" s="212">
        <f>ROUND(I124*H124,2)</f>
        <v>0</v>
      </c>
      <c r="BL124" s="16" t="s">
        <v>118</v>
      </c>
      <c r="BM124" s="16" t="s">
        <v>186</v>
      </c>
    </row>
    <row r="125" s="1" customFormat="1" ht="16.5" customHeight="1">
      <c r="B125" s="37"/>
      <c r="C125" s="201" t="s">
        <v>187</v>
      </c>
      <c r="D125" s="201" t="s">
        <v>113</v>
      </c>
      <c r="E125" s="202" t="s">
        <v>188</v>
      </c>
      <c r="F125" s="203" t="s">
        <v>189</v>
      </c>
      <c r="G125" s="204" t="s">
        <v>116</v>
      </c>
      <c r="H125" s="205">
        <v>19</v>
      </c>
      <c r="I125" s="206"/>
      <c r="J125" s="207">
        <f>ROUND(I125*H125,2)</f>
        <v>0</v>
      </c>
      <c r="K125" s="203" t="s">
        <v>117</v>
      </c>
      <c r="L125" s="42"/>
      <c r="M125" s="208" t="s">
        <v>1</v>
      </c>
      <c r="N125" s="209" t="s">
        <v>39</v>
      </c>
      <c r="O125" s="78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16" t="s">
        <v>118</v>
      </c>
      <c r="AT125" s="16" t="s">
        <v>113</v>
      </c>
      <c r="AU125" s="16" t="s">
        <v>77</v>
      </c>
      <c r="AY125" s="16" t="s">
        <v>110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6" t="s">
        <v>73</v>
      </c>
      <c r="BK125" s="212">
        <f>ROUND(I125*H125,2)</f>
        <v>0</v>
      </c>
      <c r="BL125" s="16" t="s">
        <v>118</v>
      </c>
      <c r="BM125" s="16" t="s">
        <v>190</v>
      </c>
    </row>
    <row r="126" s="11" customFormat="1">
      <c r="B126" s="213"/>
      <c r="C126" s="214"/>
      <c r="D126" s="215" t="s">
        <v>124</v>
      </c>
      <c r="E126" s="216" t="s">
        <v>1</v>
      </c>
      <c r="F126" s="217" t="s">
        <v>191</v>
      </c>
      <c r="G126" s="214"/>
      <c r="H126" s="216" t="s">
        <v>1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124</v>
      </c>
      <c r="AU126" s="223" t="s">
        <v>77</v>
      </c>
      <c r="AV126" s="11" t="s">
        <v>73</v>
      </c>
      <c r="AW126" s="11" t="s">
        <v>31</v>
      </c>
      <c r="AX126" s="11" t="s">
        <v>68</v>
      </c>
      <c r="AY126" s="223" t="s">
        <v>110</v>
      </c>
    </row>
    <row r="127" s="12" customFormat="1">
      <c r="B127" s="224"/>
      <c r="C127" s="225"/>
      <c r="D127" s="215" t="s">
        <v>124</v>
      </c>
      <c r="E127" s="226" t="s">
        <v>1</v>
      </c>
      <c r="F127" s="227" t="s">
        <v>192</v>
      </c>
      <c r="G127" s="225"/>
      <c r="H127" s="228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AT127" s="234" t="s">
        <v>124</v>
      </c>
      <c r="AU127" s="234" t="s">
        <v>77</v>
      </c>
      <c r="AV127" s="12" t="s">
        <v>77</v>
      </c>
      <c r="AW127" s="12" t="s">
        <v>31</v>
      </c>
      <c r="AX127" s="12" t="s">
        <v>68</v>
      </c>
      <c r="AY127" s="234" t="s">
        <v>110</v>
      </c>
    </row>
    <row r="128" s="13" customFormat="1">
      <c r="B128" s="235"/>
      <c r="C128" s="236"/>
      <c r="D128" s="215" t="s">
        <v>124</v>
      </c>
      <c r="E128" s="237" t="s">
        <v>1</v>
      </c>
      <c r="F128" s="238" t="s">
        <v>127</v>
      </c>
      <c r="G128" s="236"/>
      <c r="H128" s="239">
        <v>19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AT128" s="245" t="s">
        <v>124</v>
      </c>
      <c r="AU128" s="245" t="s">
        <v>77</v>
      </c>
      <c r="AV128" s="13" t="s">
        <v>118</v>
      </c>
      <c r="AW128" s="13" t="s">
        <v>31</v>
      </c>
      <c r="AX128" s="13" t="s">
        <v>73</v>
      </c>
      <c r="AY128" s="245" t="s">
        <v>110</v>
      </c>
    </row>
    <row r="129" s="10" customFormat="1" ht="22.8" customHeight="1">
      <c r="B129" s="185"/>
      <c r="C129" s="186"/>
      <c r="D129" s="187" t="s">
        <v>67</v>
      </c>
      <c r="E129" s="199" t="s">
        <v>149</v>
      </c>
      <c r="F129" s="199" t="s">
        <v>193</v>
      </c>
      <c r="G129" s="186"/>
      <c r="H129" s="186"/>
      <c r="I129" s="189"/>
      <c r="J129" s="200">
        <f>BK129</f>
        <v>0</v>
      </c>
      <c r="K129" s="186"/>
      <c r="L129" s="191"/>
      <c r="M129" s="192"/>
      <c r="N129" s="193"/>
      <c r="O129" s="193"/>
      <c r="P129" s="194">
        <f>SUM(P130:P166)</f>
        <v>0</v>
      </c>
      <c r="Q129" s="193"/>
      <c r="R129" s="194">
        <f>SUM(R130:R166)</f>
        <v>13.606068000000001</v>
      </c>
      <c r="S129" s="193"/>
      <c r="T129" s="195">
        <f>SUM(T130:T166)</f>
        <v>0</v>
      </c>
      <c r="AR129" s="196" t="s">
        <v>73</v>
      </c>
      <c r="AT129" s="197" t="s">
        <v>67</v>
      </c>
      <c r="AU129" s="197" t="s">
        <v>73</v>
      </c>
      <c r="AY129" s="196" t="s">
        <v>110</v>
      </c>
      <c r="BK129" s="198">
        <f>SUM(BK130:BK166)</f>
        <v>0</v>
      </c>
    </row>
    <row r="130" s="1" customFormat="1" ht="16.5" customHeight="1">
      <c r="B130" s="37"/>
      <c r="C130" s="201" t="s">
        <v>194</v>
      </c>
      <c r="D130" s="201" t="s">
        <v>113</v>
      </c>
      <c r="E130" s="202" t="s">
        <v>195</v>
      </c>
      <c r="F130" s="203" t="s">
        <v>196</v>
      </c>
      <c r="G130" s="204" t="s">
        <v>116</v>
      </c>
      <c r="H130" s="205">
        <v>738.39999999999998</v>
      </c>
      <c r="I130" s="206"/>
      <c r="J130" s="207">
        <f>ROUND(I130*H130,2)</f>
        <v>0</v>
      </c>
      <c r="K130" s="203" t="s">
        <v>117</v>
      </c>
      <c r="L130" s="42"/>
      <c r="M130" s="208" t="s">
        <v>1</v>
      </c>
      <c r="N130" s="209" t="s">
        <v>39</v>
      </c>
      <c r="O130" s="78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AR130" s="16" t="s">
        <v>118</v>
      </c>
      <c r="AT130" s="16" t="s">
        <v>113</v>
      </c>
      <c r="AU130" s="16" t="s">
        <v>77</v>
      </c>
      <c r="AY130" s="16" t="s">
        <v>110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6" t="s">
        <v>73</v>
      </c>
      <c r="BK130" s="212">
        <f>ROUND(I130*H130,2)</f>
        <v>0</v>
      </c>
      <c r="BL130" s="16" t="s">
        <v>118</v>
      </c>
      <c r="BM130" s="16" t="s">
        <v>197</v>
      </c>
    </row>
    <row r="131" s="12" customFormat="1">
      <c r="B131" s="224"/>
      <c r="C131" s="225"/>
      <c r="D131" s="215" t="s">
        <v>124</v>
      </c>
      <c r="E131" s="226" t="s">
        <v>1</v>
      </c>
      <c r="F131" s="227" t="s">
        <v>198</v>
      </c>
      <c r="G131" s="225"/>
      <c r="H131" s="228">
        <v>728.10000000000002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AT131" s="234" t="s">
        <v>124</v>
      </c>
      <c r="AU131" s="234" t="s">
        <v>77</v>
      </c>
      <c r="AV131" s="12" t="s">
        <v>77</v>
      </c>
      <c r="AW131" s="12" t="s">
        <v>31</v>
      </c>
      <c r="AX131" s="12" t="s">
        <v>68</v>
      </c>
      <c r="AY131" s="234" t="s">
        <v>110</v>
      </c>
    </row>
    <row r="132" s="12" customFormat="1">
      <c r="B132" s="224"/>
      <c r="C132" s="225"/>
      <c r="D132" s="215" t="s">
        <v>124</v>
      </c>
      <c r="E132" s="226" t="s">
        <v>1</v>
      </c>
      <c r="F132" s="227" t="s">
        <v>199</v>
      </c>
      <c r="G132" s="225"/>
      <c r="H132" s="228">
        <v>10.300000000000001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AT132" s="234" t="s">
        <v>124</v>
      </c>
      <c r="AU132" s="234" t="s">
        <v>77</v>
      </c>
      <c r="AV132" s="12" t="s">
        <v>77</v>
      </c>
      <c r="AW132" s="12" t="s">
        <v>31</v>
      </c>
      <c r="AX132" s="12" t="s">
        <v>68</v>
      </c>
      <c r="AY132" s="234" t="s">
        <v>110</v>
      </c>
    </row>
    <row r="133" s="13" customFormat="1">
      <c r="B133" s="235"/>
      <c r="C133" s="236"/>
      <c r="D133" s="215" t="s">
        <v>124</v>
      </c>
      <c r="E133" s="237" t="s">
        <v>1</v>
      </c>
      <c r="F133" s="238" t="s">
        <v>127</v>
      </c>
      <c r="G133" s="236"/>
      <c r="H133" s="239">
        <v>738.39999999999998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124</v>
      </c>
      <c r="AU133" s="245" t="s">
        <v>77</v>
      </c>
      <c r="AV133" s="13" t="s">
        <v>118</v>
      </c>
      <c r="AW133" s="13" t="s">
        <v>31</v>
      </c>
      <c r="AX133" s="13" t="s">
        <v>73</v>
      </c>
      <c r="AY133" s="245" t="s">
        <v>110</v>
      </c>
    </row>
    <row r="134" s="1" customFormat="1" ht="16.5" customHeight="1">
      <c r="B134" s="37"/>
      <c r="C134" s="201" t="s">
        <v>200</v>
      </c>
      <c r="D134" s="201" t="s">
        <v>113</v>
      </c>
      <c r="E134" s="202" t="s">
        <v>201</v>
      </c>
      <c r="F134" s="203" t="s">
        <v>202</v>
      </c>
      <c r="G134" s="204" t="s">
        <v>116</v>
      </c>
      <c r="H134" s="205">
        <v>36.899999999999999</v>
      </c>
      <c r="I134" s="206"/>
      <c r="J134" s="207">
        <f>ROUND(I134*H134,2)</f>
        <v>0</v>
      </c>
      <c r="K134" s="203" t="s">
        <v>117</v>
      </c>
      <c r="L134" s="42"/>
      <c r="M134" s="208" t="s">
        <v>1</v>
      </c>
      <c r="N134" s="209" t="s">
        <v>39</v>
      </c>
      <c r="O134" s="78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AR134" s="16" t="s">
        <v>118</v>
      </c>
      <c r="AT134" s="16" t="s">
        <v>113</v>
      </c>
      <c r="AU134" s="16" t="s">
        <v>77</v>
      </c>
      <c r="AY134" s="16" t="s">
        <v>110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6" t="s">
        <v>73</v>
      </c>
      <c r="BK134" s="212">
        <f>ROUND(I134*H134,2)</f>
        <v>0</v>
      </c>
      <c r="BL134" s="16" t="s">
        <v>118</v>
      </c>
      <c r="BM134" s="16" t="s">
        <v>203</v>
      </c>
    </row>
    <row r="135" s="12" customFormat="1">
      <c r="B135" s="224"/>
      <c r="C135" s="225"/>
      <c r="D135" s="215" t="s">
        <v>124</v>
      </c>
      <c r="E135" s="226" t="s">
        <v>1</v>
      </c>
      <c r="F135" s="227" t="s">
        <v>204</v>
      </c>
      <c r="G135" s="225"/>
      <c r="H135" s="228">
        <v>36.899999999999999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AT135" s="234" t="s">
        <v>124</v>
      </c>
      <c r="AU135" s="234" t="s">
        <v>77</v>
      </c>
      <c r="AV135" s="12" t="s">
        <v>77</v>
      </c>
      <c r="AW135" s="12" t="s">
        <v>31</v>
      </c>
      <c r="AX135" s="12" t="s">
        <v>68</v>
      </c>
      <c r="AY135" s="234" t="s">
        <v>110</v>
      </c>
    </row>
    <row r="136" s="13" customFormat="1">
      <c r="B136" s="235"/>
      <c r="C136" s="236"/>
      <c r="D136" s="215" t="s">
        <v>124</v>
      </c>
      <c r="E136" s="237" t="s">
        <v>1</v>
      </c>
      <c r="F136" s="238" t="s">
        <v>127</v>
      </c>
      <c r="G136" s="236"/>
      <c r="H136" s="239">
        <v>36.899999999999999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124</v>
      </c>
      <c r="AU136" s="245" t="s">
        <v>77</v>
      </c>
      <c r="AV136" s="13" t="s">
        <v>118</v>
      </c>
      <c r="AW136" s="13" t="s">
        <v>31</v>
      </c>
      <c r="AX136" s="13" t="s">
        <v>73</v>
      </c>
      <c r="AY136" s="245" t="s">
        <v>110</v>
      </c>
    </row>
    <row r="137" s="1" customFormat="1" ht="16.5" customHeight="1">
      <c r="B137" s="37"/>
      <c r="C137" s="201" t="s">
        <v>8</v>
      </c>
      <c r="D137" s="201" t="s">
        <v>113</v>
      </c>
      <c r="E137" s="202" t="s">
        <v>205</v>
      </c>
      <c r="F137" s="203" t="s">
        <v>206</v>
      </c>
      <c r="G137" s="204" t="s">
        <v>116</v>
      </c>
      <c r="H137" s="205">
        <v>182.02500000000001</v>
      </c>
      <c r="I137" s="206"/>
      <c r="J137" s="207">
        <f>ROUND(I137*H137,2)</f>
        <v>0</v>
      </c>
      <c r="K137" s="203" t="s">
        <v>117</v>
      </c>
      <c r="L137" s="42"/>
      <c r="M137" s="208" t="s">
        <v>1</v>
      </c>
      <c r="N137" s="209" t="s">
        <v>39</v>
      </c>
      <c r="O137" s="78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16" t="s">
        <v>118</v>
      </c>
      <c r="AT137" s="16" t="s">
        <v>113</v>
      </c>
      <c r="AU137" s="16" t="s">
        <v>77</v>
      </c>
      <c r="AY137" s="16" t="s">
        <v>110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6" t="s">
        <v>73</v>
      </c>
      <c r="BK137" s="212">
        <f>ROUND(I137*H137,2)</f>
        <v>0</v>
      </c>
      <c r="BL137" s="16" t="s">
        <v>118</v>
      </c>
      <c r="BM137" s="16" t="s">
        <v>207</v>
      </c>
    </row>
    <row r="138" s="11" customFormat="1">
      <c r="B138" s="213"/>
      <c r="C138" s="214"/>
      <c r="D138" s="215" t="s">
        <v>124</v>
      </c>
      <c r="E138" s="216" t="s">
        <v>1</v>
      </c>
      <c r="F138" s="217" t="s">
        <v>208</v>
      </c>
      <c r="G138" s="214"/>
      <c r="H138" s="216" t="s">
        <v>1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124</v>
      </c>
      <c r="AU138" s="223" t="s">
        <v>77</v>
      </c>
      <c r="AV138" s="11" t="s">
        <v>73</v>
      </c>
      <c r="AW138" s="11" t="s">
        <v>31</v>
      </c>
      <c r="AX138" s="11" t="s">
        <v>68</v>
      </c>
      <c r="AY138" s="223" t="s">
        <v>110</v>
      </c>
    </row>
    <row r="139" s="12" customFormat="1">
      <c r="B139" s="224"/>
      <c r="C139" s="225"/>
      <c r="D139" s="215" t="s">
        <v>124</v>
      </c>
      <c r="E139" s="226" t="s">
        <v>1</v>
      </c>
      <c r="F139" s="227" t="s">
        <v>209</v>
      </c>
      <c r="G139" s="225"/>
      <c r="H139" s="228">
        <v>182.02500000000001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AT139" s="234" t="s">
        <v>124</v>
      </c>
      <c r="AU139" s="234" t="s">
        <v>77</v>
      </c>
      <c r="AV139" s="12" t="s">
        <v>77</v>
      </c>
      <c r="AW139" s="12" t="s">
        <v>31</v>
      </c>
      <c r="AX139" s="12" t="s">
        <v>68</v>
      </c>
      <c r="AY139" s="234" t="s">
        <v>110</v>
      </c>
    </row>
    <row r="140" s="13" customFormat="1">
      <c r="B140" s="235"/>
      <c r="C140" s="236"/>
      <c r="D140" s="215" t="s">
        <v>124</v>
      </c>
      <c r="E140" s="237" t="s">
        <v>1</v>
      </c>
      <c r="F140" s="238" t="s">
        <v>127</v>
      </c>
      <c r="G140" s="236"/>
      <c r="H140" s="239">
        <v>182.02500000000001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AT140" s="245" t="s">
        <v>124</v>
      </c>
      <c r="AU140" s="245" t="s">
        <v>77</v>
      </c>
      <c r="AV140" s="13" t="s">
        <v>118</v>
      </c>
      <c r="AW140" s="13" t="s">
        <v>31</v>
      </c>
      <c r="AX140" s="13" t="s">
        <v>73</v>
      </c>
      <c r="AY140" s="245" t="s">
        <v>110</v>
      </c>
    </row>
    <row r="141" s="1" customFormat="1" ht="16.5" customHeight="1">
      <c r="B141" s="37"/>
      <c r="C141" s="201" t="s">
        <v>210</v>
      </c>
      <c r="D141" s="201" t="s">
        <v>113</v>
      </c>
      <c r="E141" s="202" t="s">
        <v>211</v>
      </c>
      <c r="F141" s="203" t="s">
        <v>212</v>
      </c>
      <c r="G141" s="204" t="s">
        <v>116</v>
      </c>
      <c r="H141" s="205">
        <v>728.10000000000002</v>
      </c>
      <c r="I141" s="206"/>
      <c r="J141" s="207">
        <f>ROUND(I141*H141,2)</f>
        <v>0</v>
      </c>
      <c r="K141" s="203" t="s">
        <v>117</v>
      </c>
      <c r="L141" s="42"/>
      <c r="M141" s="208" t="s">
        <v>1</v>
      </c>
      <c r="N141" s="209" t="s">
        <v>39</v>
      </c>
      <c r="O141" s="78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AR141" s="16" t="s">
        <v>118</v>
      </c>
      <c r="AT141" s="16" t="s">
        <v>113</v>
      </c>
      <c r="AU141" s="16" t="s">
        <v>77</v>
      </c>
      <c r="AY141" s="16" t="s">
        <v>110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6" t="s">
        <v>73</v>
      </c>
      <c r="BK141" s="212">
        <f>ROUND(I141*H141,2)</f>
        <v>0</v>
      </c>
      <c r="BL141" s="16" t="s">
        <v>118</v>
      </c>
      <c r="BM141" s="16" t="s">
        <v>213</v>
      </c>
    </row>
    <row r="142" s="12" customFormat="1">
      <c r="B142" s="224"/>
      <c r="C142" s="225"/>
      <c r="D142" s="215" t="s">
        <v>124</v>
      </c>
      <c r="E142" s="226" t="s">
        <v>1</v>
      </c>
      <c r="F142" s="227" t="s">
        <v>148</v>
      </c>
      <c r="G142" s="225"/>
      <c r="H142" s="228">
        <v>728.10000000000002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AT142" s="234" t="s">
        <v>124</v>
      </c>
      <c r="AU142" s="234" t="s">
        <v>77</v>
      </c>
      <c r="AV142" s="12" t="s">
        <v>77</v>
      </c>
      <c r="AW142" s="12" t="s">
        <v>31</v>
      </c>
      <c r="AX142" s="12" t="s">
        <v>68</v>
      </c>
      <c r="AY142" s="234" t="s">
        <v>110</v>
      </c>
    </row>
    <row r="143" s="13" customFormat="1">
      <c r="B143" s="235"/>
      <c r="C143" s="236"/>
      <c r="D143" s="215" t="s">
        <v>124</v>
      </c>
      <c r="E143" s="237" t="s">
        <v>1</v>
      </c>
      <c r="F143" s="238" t="s">
        <v>127</v>
      </c>
      <c r="G143" s="236"/>
      <c r="H143" s="239">
        <v>728.10000000000002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124</v>
      </c>
      <c r="AU143" s="245" t="s">
        <v>77</v>
      </c>
      <c r="AV143" s="13" t="s">
        <v>118</v>
      </c>
      <c r="AW143" s="13" t="s">
        <v>31</v>
      </c>
      <c r="AX143" s="13" t="s">
        <v>73</v>
      </c>
      <c r="AY143" s="245" t="s">
        <v>110</v>
      </c>
    </row>
    <row r="144" s="1" customFormat="1" ht="16.5" customHeight="1">
      <c r="B144" s="37"/>
      <c r="C144" s="201" t="s">
        <v>214</v>
      </c>
      <c r="D144" s="201" t="s">
        <v>113</v>
      </c>
      <c r="E144" s="202" t="s">
        <v>215</v>
      </c>
      <c r="F144" s="203" t="s">
        <v>216</v>
      </c>
      <c r="G144" s="204" t="s">
        <v>116</v>
      </c>
      <c r="H144" s="205">
        <v>728.10000000000002</v>
      </c>
      <c r="I144" s="206"/>
      <c r="J144" s="207">
        <f>ROUND(I144*H144,2)</f>
        <v>0</v>
      </c>
      <c r="K144" s="203" t="s">
        <v>117</v>
      </c>
      <c r="L144" s="42"/>
      <c r="M144" s="208" t="s">
        <v>1</v>
      </c>
      <c r="N144" s="209" t="s">
        <v>39</v>
      </c>
      <c r="O144" s="78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AR144" s="16" t="s">
        <v>118</v>
      </c>
      <c r="AT144" s="16" t="s">
        <v>113</v>
      </c>
      <c r="AU144" s="16" t="s">
        <v>77</v>
      </c>
      <c r="AY144" s="16" t="s">
        <v>110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6" t="s">
        <v>73</v>
      </c>
      <c r="BK144" s="212">
        <f>ROUND(I144*H144,2)</f>
        <v>0</v>
      </c>
      <c r="BL144" s="16" t="s">
        <v>118</v>
      </c>
      <c r="BM144" s="16" t="s">
        <v>217</v>
      </c>
    </row>
    <row r="145" s="12" customFormat="1">
      <c r="B145" s="224"/>
      <c r="C145" s="225"/>
      <c r="D145" s="215" t="s">
        <v>124</v>
      </c>
      <c r="E145" s="226" t="s">
        <v>1</v>
      </c>
      <c r="F145" s="227" t="s">
        <v>218</v>
      </c>
      <c r="G145" s="225"/>
      <c r="H145" s="228">
        <v>728.10000000000002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AT145" s="234" t="s">
        <v>124</v>
      </c>
      <c r="AU145" s="234" t="s">
        <v>77</v>
      </c>
      <c r="AV145" s="12" t="s">
        <v>77</v>
      </c>
      <c r="AW145" s="12" t="s">
        <v>31</v>
      </c>
      <c r="AX145" s="12" t="s">
        <v>68</v>
      </c>
      <c r="AY145" s="234" t="s">
        <v>110</v>
      </c>
    </row>
    <row r="146" s="13" customFormat="1">
      <c r="B146" s="235"/>
      <c r="C146" s="236"/>
      <c r="D146" s="215" t="s">
        <v>124</v>
      </c>
      <c r="E146" s="237" t="s">
        <v>1</v>
      </c>
      <c r="F146" s="238" t="s">
        <v>127</v>
      </c>
      <c r="G146" s="236"/>
      <c r="H146" s="239">
        <v>728.10000000000002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124</v>
      </c>
      <c r="AU146" s="245" t="s">
        <v>77</v>
      </c>
      <c r="AV146" s="13" t="s">
        <v>118</v>
      </c>
      <c r="AW146" s="13" t="s">
        <v>31</v>
      </c>
      <c r="AX146" s="13" t="s">
        <v>73</v>
      </c>
      <c r="AY146" s="245" t="s">
        <v>110</v>
      </c>
    </row>
    <row r="147" s="1" customFormat="1" ht="16.5" customHeight="1">
      <c r="B147" s="37"/>
      <c r="C147" s="201" t="s">
        <v>219</v>
      </c>
      <c r="D147" s="201" t="s">
        <v>113</v>
      </c>
      <c r="E147" s="202" t="s">
        <v>220</v>
      </c>
      <c r="F147" s="203" t="s">
        <v>221</v>
      </c>
      <c r="G147" s="204" t="s">
        <v>116</v>
      </c>
      <c r="H147" s="205">
        <v>728.10000000000002</v>
      </c>
      <c r="I147" s="206"/>
      <c r="J147" s="207">
        <f>ROUND(I147*H147,2)</f>
        <v>0</v>
      </c>
      <c r="K147" s="203" t="s">
        <v>117</v>
      </c>
      <c r="L147" s="42"/>
      <c r="M147" s="208" t="s">
        <v>1</v>
      </c>
      <c r="N147" s="209" t="s">
        <v>39</v>
      </c>
      <c r="O147" s="78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AR147" s="16" t="s">
        <v>118</v>
      </c>
      <c r="AT147" s="16" t="s">
        <v>113</v>
      </c>
      <c r="AU147" s="16" t="s">
        <v>77</v>
      </c>
      <c r="AY147" s="16" t="s">
        <v>110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6" t="s">
        <v>73</v>
      </c>
      <c r="BK147" s="212">
        <f>ROUND(I147*H147,2)</f>
        <v>0</v>
      </c>
      <c r="BL147" s="16" t="s">
        <v>118</v>
      </c>
      <c r="BM147" s="16" t="s">
        <v>222</v>
      </c>
    </row>
    <row r="148" s="12" customFormat="1">
      <c r="B148" s="224"/>
      <c r="C148" s="225"/>
      <c r="D148" s="215" t="s">
        <v>124</v>
      </c>
      <c r="E148" s="226" t="s">
        <v>1</v>
      </c>
      <c r="F148" s="227" t="s">
        <v>148</v>
      </c>
      <c r="G148" s="225"/>
      <c r="H148" s="228">
        <v>728.10000000000002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AT148" s="234" t="s">
        <v>124</v>
      </c>
      <c r="AU148" s="234" t="s">
        <v>77</v>
      </c>
      <c r="AV148" s="12" t="s">
        <v>77</v>
      </c>
      <c r="AW148" s="12" t="s">
        <v>31</v>
      </c>
      <c r="AX148" s="12" t="s">
        <v>68</v>
      </c>
      <c r="AY148" s="234" t="s">
        <v>110</v>
      </c>
    </row>
    <row r="149" s="13" customFormat="1">
      <c r="B149" s="235"/>
      <c r="C149" s="236"/>
      <c r="D149" s="215" t="s">
        <v>124</v>
      </c>
      <c r="E149" s="237" t="s">
        <v>1</v>
      </c>
      <c r="F149" s="238" t="s">
        <v>127</v>
      </c>
      <c r="G149" s="236"/>
      <c r="H149" s="239">
        <v>728.10000000000002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124</v>
      </c>
      <c r="AU149" s="245" t="s">
        <v>77</v>
      </c>
      <c r="AV149" s="13" t="s">
        <v>118</v>
      </c>
      <c r="AW149" s="13" t="s">
        <v>31</v>
      </c>
      <c r="AX149" s="13" t="s">
        <v>73</v>
      </c>
      <c r="AY149" s="245" t="s">
        <v>110</v>
      </c>
    </row>
    <row r="150" s="1" customFormat="1" ht="16.5" customHeight="1">
      <c r="B150" s="37"/>
      <c r="C150" s="201" t="s">
        <v>223</v>
      </c>
      <c r="D150" s="201" t="s">
        <v>113</v>
      </c>
      <c r="E150" s="202" t="s">
        <v>224</v>
      </c>
      <c r="F150" s="203" t="s">
        <v>225</v>
      </c>
      <c r="G150" s="204" t="s">
        <v>116</v>
      </c>
      <c r="H150" s="205">
        <v>16.199999999999999</v>
      </c>
      <c r="I150" s="206"/>
      <c r="J150" s="207">
        <f>ROUND(I150*H150,2)</f>
        <v>0</v>
      </c>
      <c r="K150" s="203" t="s">
        <v>117</v>
      </c>
      <c r="L150" s="42"/>
      <c r="M150" s="208" t="s">
        <v>1</v>
      </c>
      <c r="N150" s="209" t="s">
        <v>39</v>
      </c>
      <c r="O150" s="78"/>
      <c r="P150" s="210">
        <f>O150*H150</f>
        <v>0</v>
      </c>
      <c r="Q150" s="210">
        <v>0.084250000000000005</v>
      </c>
      <c r="R150" s="210">
        <f>Q150*H150</f>
        <v>1.3648500000000001</v>
      </c>
      <c r="S150" s="210">
        <v>0</v>
      </c>
      <c r="T150" s="211">
        <f>S150*H150</f>
        <v>0</v>
      </c>
      <c r="AR150" s="16" t="s">
        <v>118</v>
      </c>
      <c r="AT150" s="16" t="s">
        <v>113</v>
      </c>
      <c r="AU150" s="16" t="s">
        <v>77</v>
      </c>
      <c r="AY150" s="16" t="s">
        <v>110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6" t="s">
        <v>73</v>
      </c>
      <c r="BK150" s="212">
        <f>ROUND(I150*H150,2)</f>
        <v>0</v>
      </c>
      <c r="BL150" s="16" t="s">
        <v>118</v>
      </c>
      <c r="BM150" s="16" t="s">
        <v>226</v>
      </c>
    </row>
    <row r="151" s="12" customFormat="1">
      <c r="B151" s="224"/>
      <c r="C151" s="225"/>
      <c r="D151" s="215" t="s">
        <v>124</v>
      </c>
      <c r="E151" s="226" t="s">
        <v>1</v>
      </c>
      <c r="F151" s="227" t="s">
        <v>227</v>
      </c>
      <c r="G151" s="225"/>
      <c r="H151" s="228">
        <v>4.5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124</v>
      </c>
      <c r="AU151" s="234" t="s">
        <v>77</v>
      </c>
      <c r="AV151" s="12" t="s">
        <v>77</v>
      </c>
      <c r="AW151" s="12" t="s">
        <v>31</v>
      </c>
      <c r="AX151" s="12" t="s">
        <v>68</v>
      </c>
      <c r="AY151" s="234" t="s">
        <v>110</v>
      </c>
    </row>
    <row r="152" s="12" customFormat="1">
      <c r="B152" s="224"/>
      <c r="C152" s="225"/>
      <c r="D152" s="215" t="s">
        <v>124</v>
      </c>
      <c r="E152" s="226" t="s">
        <v>1</v>
      </c>
      <c r="F152" s="227" t="s">
        <v>228</v>
      </c>
      <c r="G152" s="225"/>
      <c r="H152" s="228">
        <v>10.300000000000001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AT152" s="234" t="s">
        <v>124</v>
      </c>
      <c r="AU152" s="234" t="s">
        <v>77</v>
      </c>
      <c r="AV152" s="12" t="s">
        <v>77</v>
      </c>
      <c r="AW152" s="12" t="s">
        <v>31</v>
      </c>
      <c r="AX152" s="12" t="s">
        <v>68</v>
      </c>
      <c r="AY152" s="234" t="s">
        <v>110</v>
      </c>
    </row>
    <row r="153" s="12" customFormat="1">
      <c r="B153" s="224"/>
      <c r="C153" s="225"/>
      <c r="D153" s="215" t="s">
        <v>124</v>
      </c>
      <c r="E153" s="226" t="s">
        <v>1</v>
      </c>
      <c r="F153" s="227" t="s">
        <v>229</v>
      </c>
      <c r="G153" s="225"/>
      <c r="H153" s="228">
        <v>1.3999999999999999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AT153" s="234" t="s">
        <v>124</v>
      </c>
      <c r="AU153" s="234" t="s">
        <v>77</v>
      </c>
      <c r="AV153" s="12" t="s">
        <v>77</v>
      </c>
      <c r="AW153" s="12" t="s">
        <v>31</v>
      </c>
      <c r="AX153" s="12" t="s">
        <v>68</v>
      </c>
      <c r="AY153" s="234" t="s">
        <v>110</v>
      </c>
    </row>
    <row r="154" s="13" customFormat="1">
      <c r="B154" s="235"/>
      <c r="C154" s="236"/>
      <c r="D154" s="215" t="s">
        <v>124</v>
      </c>
      <c r="E154" s="237" t="s">
        <v>1</v>
      </c>
      <c r="F154" s="238" t="s">
        <v>127</v>
      </c>
      <c r="G154" s="236"/>
      <c r="H154" s="239">
        <v>16.199999999999999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124</v>
      </c>
      <c r="AU154" s="245" t="s">
        <v>77</v>
      </c>
      <c r="AV154" s="13" t="s">
        <v>118</v>
      </c>
      <c r="AW154" s="13" t="s">
        <v>31</v>
      </c>
      <c r="AX154" s="13" t="s">
        <v>73</v>
      </c>
      <c r="AY154" s="245" t="s">
        <v>110</v>
      </c>
    </row>
    <row r="155" s="1" customFormat="1" ht="16.5" customHeight="1">
      <c r="B155" s="37"/>
      <c r="C155" s="246" t="s">
        <v>230</v>
      </c>
      <c r="D155" s="246" t="s">
        <v>170</v>
      </c>
      <c r="E155" s="247" t="s">
        <v>231</v>
      </c>
      <c r="F155" s="248" t="s">
        <v>232</v>
      </c>
      <c r="G155" s="249" t="s">
        <v>116</v>
      </c>
      <c r="H155" s="250">
        <v>10.815</v>
      </c>
      <c r="I155" s="251"/>
      <c r="J155" s="252">
        <f>ROUND(I155*H155,2)</f>
        <v>0</v>
      </c>
      <c r="K155" s="248" t="s">
        <v>117</v>
      </c>
      <c r="L155" s="253"/>
      <c r="M155" s="254" t="s">
        <v>1</v>
      </c>
      <c r="N155" s="255" t="s">
        <v>39</v>
      </c>
      <c r="O155" s="78"/>
      <c r="P155" s="210">
        <f>O155*H155</f>
        <v>0</v>
      </c>
      <c r="Q155" s="210">
        <v>0.13</v>
      </c>
      <c r="R155" s="210">
        <f>Q155*H155</f>
        <v>1.40595</v>
      </c>
      <c r="S155" s="210">
        <v>0</v>
      </c>
      <c r="T155" s="211">
        <f>S155*H155</f>
        <v>0</v>
      </c>
      <c r="AR155" s="16" t="s">
        <v>174</v>
      </c>
      <c r="AT155" s="16" t="s">
        <v>170</v>
      </c>
      <c r="AU155" s="16" t="s">
        <v>77</v>
      </c>
      <c r="AY155" s="16" t="s">
        <v>110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6" t="s">
        <v>73</v>
      </c>
      <c r="BK155" s="212">
        <f>ROUND(I155*H155,2)</f>
        <v>0</v>
      </c>
      <c r="BL155" s="16" t="s">
        <v>118</v>
      </c>
      <c r="BM155" s="16" t="s">
        <v>233</v>
      </c>
    </row>
    <row r="156" s="12" customFormat="1">
      <c r="B156" s="224"/>
      <c r="C156" s="225"/>
      <c r="D156" s="215" t="s">
        <v>124</v>
      </c>
      <c r="E156" s="226" t="s">
        <v>1</v>
      </c>
      <c r="F156" s="227" t="s">
        <v>234</v>
      </c>
      <c r="G156" s="225"/>
      <c r="H156" s="228">
        <v>10.815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AT156" s="234" t="s">
        <v>124</v>
      </c>
      <c r="AU156" s="234" t="s">
        <v>77</v>
      </c>
      <c r="AV156" s="12" t="s">
        <v>77</v>
      </c>
      <c r="AW156" s="12" t="s">
        <v>31</v>
      </c>
      <c r="AX156" s="12" t="s">
        <v>68</v>
      </c>
      <c r="AY156" s="234" t="s">
        <v>110</v>
      </c>
    </row>
    <row r="157" s="13" customFormat="1">
      <c r="B157" s="235"/>
      <c r="C157" s="236"/>
      <c r="D157" s="215" t="s">
        <v>124</v>
      </c>
      <c r="E157" s="237" t="s">
        <v>1</v>
      </c>
      <c r="F157" s="238" t="s">
        <v>127</v>
      </c>
      <c r="G157" s="236"/>
      <c r="H157" s="239">
        <v>10.815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124</v>
      </c>
      <c r="AU157" s="245" t="s">
        <v>77</v>
      </c>
      <c r="AV157" s="13" t="s">
        <v>118</v>
      </c>
      <c r="AW157" s="13" t="s">
        <v>31</v>
      </c>
      <c r="AX157" s="13" t="s">
        <v>73</v>
      </c>
      <c r="AY157" s="245" t="s">
        <v>110</v>
      </c>
    </row>
    <row r="158" s="1" customFormat="1" ht="16.5" customHeight="1">
      <c r="B158" s="37"/>
      <c r="C158" s="246" t="s">
        <v>235</v>
      </c>
      <c r="D158" s="246" t="s">
        <v>170</v>
      </c>
      <c r="E158" s="247" t="s">
        <v>236</v>
      </c>
      <c r="F158" s="248" t="s">
        <v>237</v>
      </c>
      <c r="G158" s="249" t="s">
        <v>116</v>
      </c>
      <c r="H158" s="250">
        <v>1.47</v>
      </c>
      <c r="I158" s="251"/>
      <c r="J158" s="252">
        <f>ROUND(I158*H158,2)</f>
        <v>0</v>
      </c>
      <c r="K158" s="248" t="s">
        <v>117</v>
      </c>
      <c r="L158" s="253"/>
      <c r="M158" s="254" t="s">
        <v>1</v>
      </c>
      <c r="N158" s="255" t="s">
        <v>39</v>
      </c>
      <c r="O158" s="78"/>
      <c r="P158" s="210">
        <f>O158*H158</f>
        <v>0</v>
      </c>
      <c r="Q158" s="210">
        <v>0.13100000000000001</v>
      </c>
      <c r="R158" s="210">
        <f>Q158*H158</f>
        <v>0.19256999999999999</v>
      </c>
      <c r="S158" s="210">
        <v>0</v>
      </c>
      <c r="T158" s="211">
        <f>S158*H158</f>
        <v>0</v>
      </c>
      <c r="AR158" s="16" t="s">
        <v>174</v>
      </c>
      <c r="AT158" s="16" t="s">
        <v>170</v>
      </c>
      <c r="AU158" s="16" t="s">
        <v>77</v>
      </c>
      <c r="AY158" s="16" t="s">
        <v>110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6" t="s">
        <v>73</v>
      </c>
      <c r="BK158" s="212">
        <f>ROUND(I158*H158,2)</f>
        <v>0</v>
      </c>
      <c r="BL158" s="16" t="s">
        <v>118</v>
      </c>
      <c r="BM158" s="16" t="s">
        <v>238</v>
      </c>
    </row>
    <row r="159" s="12" customFormat="1">
      <c r="B159" s="224"/>
      <c r="C159" s="225"/>
      <c r="D159" s="215" t="s">
        <v>124</v>
      </c>
      <c r="E159" s="226" t="s">
        <v>1</v>
      </c>
      <c r="F159" s="227" t="s">
        <v>239</v>
      </c>
      <c r="G159" s="225"/>
      <c r="H159" s="228">
        <v>1.47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124</v>
      </c>
      <c r="AU159" s="234" t="s">
        <v>77</v>
      </c>
      <c r="AV159" s="12" t="s">
        <v>77</v>
      </c>
      <c r="AW159" s="12" t="s">
        <v>31</v>
      </c>
      <c r="AX159" s="12" t="s">
        <v>68</v>
      </c>
      <c r="AY159" s="234" t="s">
        <v>110</v>
      </c>
    </row>
    <row r="160" s="13" customFormat="1">
      <c r="B160" s="235"/>
      <c r="C160" s="236"/>
      <c r="D160" s="215" t="s">
        <v>124</v>
      </c>
      <c r="E160" s="237" t="s">
        <v>1</v>
      </c>
      <c r="F160" s="238" t="s">
        <v>127</v>
      </c>
      <c r="G160" s="236"/>
      <c r="H160" s="239">
        <v>1.47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124</v>
      </c>
      <c r="AU160" s="245" t="s">
        <v>77</v>
      </c>
      <c r="AV160" s="13" t="s">
        <v>118</v>
      </c>
      <c r="AW160" s="13" t="s">
        <v>31</v>
      </c>
      <c r="AX160" s="13" t="s">
        <v>73</v>
      </c>
      <c r="AY160" s="245" t="s">
        <v>110</v>
      </c>
    </row>
    <row r="161" s="1" customFormat="1" ht="16.5" customHeight="1">
      <c r="B161" s="37"/>
      <c r="C161" s="201" t="s">
        <v>240</v>
      </c>
      <c r="D161" s="201" t="s">
        <v>113</v>
      </c>
      <c r="E161" s="202" t="s">
        <v>241</v>
      </c>
      <c r="F161" s="203" t="s">
        <v>242</v>
      </c>
      <c r="G161" s="204" t="s">
        <v>116</v>
      </c>
      <c r="H161" s="205">
        <v>36.899999999999999</v>
      </c>
      <c r="I161" s="206"/>
      <c r="J161" s="207">
        <f>ROUND(I161*H161,2)</f>
        <v>0</v>
      </c>
      <c r="K161" s="203" t="s">
        <v>117</v>
      </c>
      <c r="L161" s="42"/>
      <c r="M161" s="208" t="s">
        <v>1</v>
      </c>
      <c r="N161" s="209" t="s">
        <v>39</v>
      </c>
      <c r="O161" s="78"/>
      <c r="P161" s="210">
        <f>O161*H161</f>
        <v>0</v>
      </c>
      <c r="Q161" s="210">
        <v>0.10362</v>
      </c>
      <c r="R161" s="210">
        <f>Q161*H161</f>
        <v>3.8235779999999999</v>
      </c>
      <c r="S161" s="210">
        <v>0</v>
      </c>
      <c r="T161" s="211">
        <f>S161*H161</f>
        <v>0</v>
      </c>
      <c r="AR161" s="16" t="s">
        <v>118</v>
      </c>
      <c r="AT161" s="16" t="s">
        <v>113</v>
      </c>
      <c r="AU161" s="16" t="s">
        <v>77</v>
      </c>
      <c r="AY161" s="16" t="s">
        <v>110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6" t="s">
        <v>73</v>
      </c>
      <c r="BK161" s="212">
        <f>ROUND(I161*H161,2)</f>
        <v>0</v>
      </c>
      <c r="BL161" s="16" t="s">
        <v>118</v>
      </c>
      <c r="BM161" s="16" t="s">
        <v>243</v>
      </c>
    </row>
    <row r="162" s="12" customFormat="1">
      <c r="B162" s="224"/>
      <c r="C162" s="225"/>
      <c r="D162" s="215" t="s">
        <v>124</v>
      </c>
      <c r="E162" s="226" t="s">
        <v>1</v>
      </c>
      <c r="F162" s="227" t="s">
        <v>244</v>
      </c>
      <c r="G162" s="225"/>
      <c r="H162" s="228">
        <v>36.899999999999999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AT162" s="234" t="s">
        <v>124</v>
      </c>
      <c r="AU162" s="234" t="s">
        <v>77</v>
      </c>
      <c r="AV162" s="12" t="s">
        <v>77</v>
      </c>
      <c r="AW162" s="12" t="s">
        <v>31</v>
      </c>
      <c r="AX162" s="12" t="s">
        <v>68</v>
      </c>
      <c r="AY162" s="234" t="s">
        <v>110</v>
      </c>
    </row>
    <row r="163" s="13" customFormat="1">
      <c r="B163" s="235"/>
      <c r="C163" s="236"/>
      <c r="D163" s="215" t="s">
        <v>124</v>
      </c>
      <c r="E163" s="237" t="s">
        <v>1</v>
      </c>
      <c r="F163" s="238" t="s">
        <v>127</v>
      </c>
      <c r="G163" s="236"/>
      <c r="H163" s="239">
        <v>36.899999999999999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124</v>
      </c>
      <c r="AU163" s="245" t="s">
        <v>77</v>
      </c>
      <c r="AV163" s="13" t="s">
        <v>118</v>
      </c>
      <c r="AW163" s="13" t="s">
        <v>31</v>
      </c>
      <c r="AX163" s="13" t="s">
        <v>73</v>
      </c>
      <c r="AY163" s="245" t="s">
        <v>110</v>
      </c>
    </row>
    <row r="164" s="1" customFormat="1" ht="16.5" customHeight="1">
      <c r="B164" s="37"/>
      <c r="C164" s="246" t="s">
        <v>245</v>
      </c>
      <c r="D164" s="246" t="s">
        <v>170</v>
      </c>
      <c r="E164" s="247" t="s">
        <v>246</v>
      </c>
      <c r="F164" s="248" t="s">
        <v>247</v>
      </c>
      <c r="G164" s="249" t="s">
        <v>116</v>
      </c>
      <c r="H164" s="250">
        <v>38.744999999999997</v>
      </c>
      <c r="I164" s="251"/>
      <c r="J164" s="252">
        <f>ROUND(I164*H164,2)</f>
        <v>0</v>
      </c>
      <c r="K164" s="248" t="s">
        <v>117</v>
      </c>
      <c r="L164" s="253"/>
      <c r="M164" s="254" t="s">
        <v>1</v>
      </c>
      <c r="N164" s="255" t="s">
        <v>39</v>
      </c>
      <c r="O164" s="78"/>
      <c r="P164" s="210">
        <f>O164*H164</f>
        <v>0</v>
      </c>
      <c r="Q164" s="210">
        <v>0.17599999999999999</v>
      </c>
      <c r="R164" s="210">
        <f>Q164*H164</f>
        <v>6.819119999999999</v>
      </c>
      <c r="S164" s="210">
        <v>0</v>
      </c>
      <c r="T164" s="211">
        <f>S164*H164</f>
        <v>0</v>
      </c>
      <c r="AR164" s="16" t="s">
        <v>174</v>
      </c>
      <c r="AT164" s="16" t="s">
        <v>170</v>
      </c>
      <c r="AU164" s="16" t="s">
        <v>77</v>
      </c>
      <c r="AY164" s="16" t="s">
        <v>110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6" t="s">
        <v>73</v>
      </c>
      <c r="BK164" s="212">
        <f>ROUND(I164*H164,2)</f>
        <v>0</v>
      </c>
      <c r="BL164" s="16" t="s">
        <v>118</v>
      </c>
      <c r="BM164" s="16" t="s">
        <v>248</v>
      </c>
    </row>
    <row r="165" s="12" customFormat="1">
      <c r="B165" s="224"/>
      <c r="C165" s="225"/>
      <c r="D165" s="215" t="s">
        <v>124</v>
      </c>
      <c r="E165" s="226" t="s">
        <v>1</v>
      </c>
      <c r="F165" s="227" t="s">
        <v>249</v>
      </c>
      <c r="G165" s="225"/>
      <c r="H165" s="228">
        <v>38.744999999999997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AT165" s="234" t="s">
        <v>124</v>
      </c>
      <c r="AU165" s="234" t="s">
        <v>77</v>
      </c>
      <c r="AV165" s="12" t="s">
        <v>77</v>
      </c>
      <c r="AW165" s="12" t="s">
        <v>31</v>
      </c>
      <c r="AX165" s="12" t="s">
        <v>68</v>
      </c>
      <c r="AY165" s="234" t="s">
        <v>110</v>
      </c>
    </row>
    <row r="166" s="13" customFormat="1">
      <c r="B166" s="235"/>
      <c r="C166" s="236"/>
      <c r="D166" s="215" t="s">
        <v>124</v>
      </c>
      <c r="E166" s="237" t="s">
        <v>1</v>
      </c>
      <c r="F166" s="238" t="s">
        <v>127</v>
      </c>
      <c r="G166" s="236"/>
      <c r="H166" s="239">
        <v>38.744999999999997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AT166" s="245" t="s">
        <v>124</v>
      </c>
      <c r="AU166" s="245" t="s">
        <v>77</v>
      </c>
      <c r="AV166" s="13" t="s">
        <v>118</v>
      </c>
      <c r="AW166" s="13" t="s">
        <v>31</v>
      </c>
      <c r="AX166" s="13" t="s">
        <v>73</v>
      </c>
      <c r="AY166" s="245" t="s">
        <v>110</v>
      </c>
    </row>
    <row r="167" s="10" customFormat="1" ht="22.8" customHeight="1">
      <c r="B167" s="185"/>
      <c r="C167" s="186"/>
      <c r="D167" s="187" t="s">
        <v>67</v>
      </c>
      <c r="E167" s="199" t="s">
        <v>174</v>
      </c>
      <c r="F167" s="199" t="s">
        <v>250</v>
      </c>
      <c r="G167" s="186"/>
      <c r="H167" s="186"/>
      <c r="I167" s="189"/>
      <c r="J167" s="200">
        <f>BK167</f>
        <v>0</v>
      </c>
      <c r="K167" s="186"/>
      <c r="L167" s="191"/>
      <c r="M167" s="192"/>
      <c r="N167" s="193"/>
      <c r="O167" s="193"/>
      <c r="P167" s="194">
        <f>SUM(P168:P169)</f>
        <v>0</v>
      </c>
      <c r="Q167" s="193"/>
      <c r="R167" s="194">
        <f>SUM(R168:R169)</f>
        <v>4.8055200000000005</v>
      </c>
      <c r="S167" s="193"/>
      <c r="T167" s="195">
        <f>SUM(T168:T169)</f>
        <v>0</v>
      </c>
      <c r="AR167" s="196" t="s">
        <v>73</v>
      </c>
      <c r="AT167" s="197" t="s">
        <v>67</v>
      </c>
      <c r="AU167" s="197" t="s">
        <v>73</v>
      </c>
      <c r="AY167" s="196" t="s">
        <v>110</v>
      </c>
      <c r="BK167" s="198">
        <f>SUM(BK168:BK169)</f>
        <v>0</v>
      </c>
    </row>
    <row r="168" s="1" customFormat="1" ht="16.5" customHeight="1">
      <c r="B168" s="37"/>
      <c r="C168" s="201" t="s">
        <v>251</v>
      </c>
      <c r="D168" s="201" t="s">
        <v>113</v>
      </c>
      <c r="E168" s="202" t="s">
        <v>252</v>
      </c>
      <c r="F168" s="203" t="s">
        <v>253</v>
      </c>
      <c r="G168" s="204" t="s">
        <v>254</v>
      </c>
      <c r="H168" s="205">
        <v>4</v>
      </c>
      <c r="I168" s="206"/>
      <c r="J168" s="207">
        <f>ROUND(I168*H168,2)</f>
        <v>0</v>
      </c>
      <c r="K168" s="203" t="s">
        <v>117</v>
      </c>
      <c r="L168" s="42"/>
      <c r="M168" s="208" t="s">
        <v>1</v>
      </c>
      <c r="N168" s="209" t="s">
        <v>39</v>
      </c>
      <c r="O168" s="78"/>
      <c r="P168" s="210">
        <f>O168*H168</f>
        <v>0</v>
      </c>
      <c r="Q168" s="210">
        <v>0.42368</v>
      </c>
      <c r="R168" s="210">
        <f>Q168*H168</f>
        <v>1.69472</v>
      </c>
      <c r="S168" s="210">
        <v>0</v>
      </c>
      <c r="T168" s="211">
        <f>S168*H168</f>
        <v>0</v>
      </c>
      <c r="AR168" s="16" t="s">
        <v>118</v>
      </c>
      <c r="AT168" s="16" t="s">
        <v>113</v>
      </c>
      <c r="AU168" s="16" t="s">
        <v>77</v>
      </c>
      <c r="AY168" s="16" t="s">
        <v>110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6" t="s">
        <v>73</v>
      </c>
      <c r="BK168" s="212">
        <f>ROUND(I168*H168,2)</f>
        <v>0</v>
      </c>
      <c r="BL168" s="16" t="s">
        <v>118</v>
      </c>
      <c r="BM168" s="16" t="s">
        <v>255</v>
      </c>
    </row>
    <row r="169" s="1" customFormat="1" ht="16.5" customHeight="1">
      <c r="B169" s="37"/>
      <c r="C169" s="201" t="s">
        <v>256</v>
      </c>
      <c r="D169" s="201" t="s">
        <v>113</v>
      </c>
      <c r="E169" s="202" t="s">
        <v>257</v>
      </c>
      <c r="F169" s="203" t="s">
        <v>258</v>
      </c>
      <c r="G169" s="204" t="s">
        <v>254</v>
      </c>
      <c r="H169" s="205">
        <v>10</v>
      </c>
      <c r="I169" s="206"/>
      <c r="J169" s="207">
        <f>ROUND(I169*H169,2)</f>
        <v>0</v>
      </c>
      <c r="K169" s="203" t="s">
        <v>117</v>
      </c>
      <c r="L169" s="42"/>
      <c r="M169" s="208" t="s">
        <v>1</v>
      </c>
      <c r="N169" s="209" t="s">
        <v>39</v>
      </c>
      <c r="O169" s="78"/>
      <c r="P169" s="210">
        <f>O169*H169</f>
        <v>0</v>
      </c>
      <c r="Q169" s="210">
        <v>0.31108000000000002</v>
      </c>
      <c r="R169" s="210">
        <f>Q169*H169</f>
        <v>3.1108000000000002</v>
      </c>
      <c r="S169" s="210">
        <v>0</v>
      </c>
      <c r="T169" s="211">
        <f>S169*H169</f>
        <v>0</v>
      </c>
      <c r="AR169" s="16" t="s">
        <v>118</v>
      </c>
      <c r="AT169" s="16" t="s">
        <v>113</v>
      </c>
      <c r="AU169" s="16" t="s">
        <v>77</v>
      </c>
      <c r="AY169" s="16" t="s">
        <v>110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6" t="s">
        <v>73</v>
      </c>
      <c r="BK169" s="212">
        <f>ROUND(I169*H169,2)</f>
        <v>0</v>
      </c>
      <c r="BL169" s="16" t="s">
        <v>118</v>
      </c>
      <c r="BM169" s="16" t="s">
        <v>259</v>
      </c>
    </row>
    <row r="170" s="10" customFormat="1" ht="22.8" customHeight="1">
      <c r="B170" s="185"/>
      <c r="C170" s="186"/>
      <c r="D170" s="187" t="s">
        <v>67</v>
      </c>
      <c r="E170" s="199" t="s">
        <v>219</v>
      </c>
      <c r="F170" s="199" t="s">
        <v>260</v>
      </c>
      <c r="G170" s="186"/>
      <c r="H170" s="186"/>
      <c r="I170" s="189"/>
      <c r="J170" s="200">
        <f>BK170</f>
        <v>0</v>
      </c>
      <c r="K170" s="186"/>
      <c r="L170" s="191"/>
      <c r="M170" s="192"/>
      <c r="N170" s="193"/>
      <c r="O170" s="193"/>
      <c r="P170" s="194">
        <f>SUM(P171:P206)</f>
        <v>0</v>
      </c>
      <c r="Q170" s="193"/>
      <c r="R170" s="194">
        <f>SUM(R171:R206)</f>
        <v>19.69131908</v>
      </c>
      <c r="S170" s="193"/>
      <c r="T170" s="195">
        <f>SUM(T171:T206)</f>
        <v>0.0040000000000000001</v>
      </c>
      <c r="AR170" s="196" t="s">
        <v>73</v>
      </c>
      <c r="AT170" s="197" t="s">
        <v>67</v>
      </c>
      <c r="AU170" s="197" t="s">
        <v>73</v>
      </c>
      <c r="AY170" s="196" t="s">
        <v>110</v>
      </c>
      <c r="BK170" s="198">
        <f>SUM(BK171:BK206)</f>
        <v>0</v>
      </c>
    </row>
    <row r="171" s="1" customFormat="1" ht="16.5" customHeight="1">
      <c r="B171" s="37"/>
      <c r="C171" s="201" t="s">
        <v>261</v>
      </c>
      <c r="D171" s="201" t="s">
        <v>113</v>
      </c>
      <c r="E171" s="202" t="s">
        <v>262</v>
      </c>
      <c r="F171" s="203" t="s">
        <v>263</v>
      </c>
      <c r="G171" s="204" t="s">
        <v>152</v>
      </c>
      <c r="H171" s="205">
        <v>21</v>
      </c>
      <c r="I171" s="206"/>
      <c r="J171" s="207">
        <f>ROUND(I171*H171,2)</f>
        <v>0</v>
      </c>
      <c r="K171" s="203" t="s">
        <v>1</v>
      </c>
      <c r="L171" s="42"/>
      <c r="M171" s="208" t="s">
        <v>1</v>
      </c>
      <c r="N171" s="209" t="s">
        <v>39</v>
      </c>
      <c r="O171" s="78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AR171" s="16" t="s">
        <v>118</v>
      </c>
      <c r="AT171" s="16" t="s">
        <v>113</v>
      </c>
      <c r="AU171" s="16" t="s">
        <v>77</v>
      </c>
      <c r="AY171" s="16" t="s">
        <v>110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6" t="s">
        <v>73</v>
      </c>
      <c r="BK171" s="212">
        <f>ROUND(I171*H171,2)</f>
        <v>0</v>
      </c>
      <c r="BL171" s="16" t="s">
        <v>118</v>
      </c>
      <c r="BM171" s="16" t="s">
        <v>264</v>
      </c>
    </row>
    <row r="172" s="12" customFormat="1">
      <c r="B172" s="224"/>
      <c r="C172" s="225"/>
      <c r="D172" s="215" t="s">
        <v>124</v>
      </c>
      <c r="E172" s="226" t="s">
        <v>1</v>
      </c>
      <c r="F172" s="227" t="s">
        <v>265</v>
      </c>
      <c r="G172" s="225"/>
      <c r="H172" s="228">
        <v>21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124</v>
      </c>
      <c r="AU172" s="234" t="s">
        <v>77</v>
      </c>
      <c r="AV172" s="12" t="s">
        <v>77</v>
      </c>
      <c r="AW172" s="12" t="s">
        <v>31</v>
      </c>
      <c r="AX172" s="12" t="s">
        <v>68</v>
      </c>
      <c r="AY172" s="234" t="s">
        <v>110</v>
      </c>
    </row>
    <row r="173" s="13" customFormat="1">
      <c r="B173" s="235"/>
      <c r="C173" s="236"/>
      <c r="D173" s="215" t="s">
        <v>124</v>
      </c>
      <c r="E173" s="237" t="s">
        <v>1</v>
      </c>
      <c r="F173" s="238" t="s">
        <v>127</v>
      </c>
      <c r="G173" s="236"/>
      <c r="H173" s="239">
        <v>21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124</v>
      </c>
      <c r="AU173" s="245" t="s">
        <v>77</v>
      </c>
      <c r="AV173" s="13" t="s">
        <v>118</v>
      </c>
      <c r="AW173" s="13" t="s">
        <v>31</v>
      </c>
      <c r="AX173" s="13" t="s">
        <v>73</v>
      </c>
      <c r="AY173" s="245" t="s">
        <v>110</v>
      </c>
    </row>
    <row r="174" s="1" customFormat="1" ht="16.5" customHeight="1">
      <c r="B174" s="37"/>
      <c r="C174" s="201" t="s">
        <v>266</v>
      </c>
      <c r="D174" s="201" t="s">
        <v>113</v>
      </c>
      <c r="E174" s="202" t="s">
        <v>267</v>
      </c>
      <c r="F174" s="203" t="s">
        <v>268</v>
      </c>
      <c r="G174" s="204" t="s">
        <v>152</v>
      </c>
      <c r="H174" s="205">
        <v>79</v>
      </c>
      <c r="I174" s="206"/>
      <c r="J174" s="207">
        <f>ROUND(I174*H174,2)</f>
        <v>0</v>
      </c>
      <c r="K174" s="203" t="s">
        <v>117</v>
      </c>
      <c r="L174" s="42"/>
      <c r="M174" s="208" t="s">
        <v>1</v>
      </c>
      <c r="N174" s="209" t="s">
        <v>39</v>
      </c>
      <c r="O174" s="78"/>
      <c r="P174" s="210">
        <f>O174*H174</f>
        <v>0</v>
      </c>
      <c r="Q174" s="210">
        <v>0.00033</v>
      </c>
      <c r="R174" s="210">
        <f>Q174*H174</f>
        <v>0.026069999999999999</v>
      </c>
      <c r="S174" s="210">
        <v>0</v>
      </c>
      <c r="T174" s="211">
        <f>S174*H174</f>
        <v>0</v>
      </c>
      <c r="AR174" s="16" t="s">
        <v>118</v>
      </c>
      <c r="AT174" s="16" t="s">
        <v>113</v>
      </c>
      <c r="AU174" s="16" t="s">
        <v>77</v>
      </c>
      <c r="AY174" s="16" t="s">
        <v>110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6" t="s">
        <v>73</v>
      </c>
      <c r="BK174" s="212">
        <f>ROUND(I174*H174,2)</f>
        <v>0</v>
      </c>
      <c r="BL174" s="16" t="s">
        <v>118</v>
      </c>
      <c r="BM174" s="16" t="s">
        <v>269</v>
      </c>
    </row>
    <row r="175" s="12" customFormat="1">
      <c r="B175" s="224"/>
      <c r="C175" s="225"/>
      <c r="D175" s="215" t="s">
        <v>124</v>
      </c>
      <c r="E175" s="226" t="s">
        <v>1</v>
      </c>
      <c r="F175" s="227" t="s">
        <v>270</v>
      </c>
      <c r="G175" s="225"/>
      <c r="H175" s="228">
        <v>79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AT175" s="234" t="s">
        <v>124</v>
      </c>
      <c r="AU175" s="234" t="s">
        <v>77</v>
      </c>
      <c r="AV175" s="12" t="s">
        <v>77</v>
      </c>
      <c r="AW175" s="12" t="s">
        <v>31</v>
      </c>
      <c r="AX175" s="12" t="s">
        <v>68</v>
      </c>
      <c r="AY175" s="234" t="s">
        <v>110</v>
      </c>
    </row>
    <row r="176" s="13" customFormat="1">
      <c r="B176" s="235"/>
      <c r="C176" s="236"/>
      <c r="D176" s="215" t="s">
        <v>124</v>
      </c>
      <c r="E176" s="237" t="s">
        <v>1</v>
      </c>
      <c r="F176" s="238" t="s">
        <v>127</v>
      </c>
      <c r="G176" s="236"/>
      <c r="H176" s="239">
        <v>79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AT176" s="245" t="s">
        <v>124</v>
      </c>
      <c r="AU176" s="245" t="s">
        <v>77</v>
      </c>
      <c r="AV176" s="13" t="s">
        <v>118</v>
      </c>
      <c r="AW176" s="13" t="s">
        <v>31</v>
      </c>
      <c r="AX176" s="13" t="s">
        <v>73</v>
      </c>
      <c r="AY176" s="245" t="s">
        <v>110</v>
      </c>
    </row>
    <row r="177" s="1" customFormat="1" ht="16.5" customHeight="1">
      <c r="B177" s="37"/>
      <c r="C177" s="201" t="s">
        <v>271</v>
      </c>
      <c r="D177" s="201" t="s">
        <v>113</v>
      </c>
      <c r="E177" s="202" t="s">
        <v>272</v>
      </c>
      <c r="F177" s="203" t="s">
        <v>273</v>
      </c>
      <c r="G177" s="204" t="s">
        <v>116</v>
      </c>
      <c r="H177" s="205">
        <v>8</v>
      </c>
      <c r="I177" s="206"/>
      <c r="J177" s="207">
        <f>ROUND(I177*H177,2)</f>
        <v>0</v>
      </c>
      <c r="K177" s="203" t="s">
        <v>117</v>
      </c>
      <c r="L177" s="42"/>
      <c r="M177" s="208" t="s">
        <v>1</v>
      </c>
      <c r="N177" s="209" t="s">
        <v>39</v>
      </c>
      <c r="O177" s="78"/>
      <c r="P177" s="210">
        <f>O177*H177</f>
        <v>0</v>
      </c>
      <c r="Q177" s="210">
        <v>0.0025999999999999999</v>
      </c>
      <c r="R177" s="210">
        <f>Q177*H177</f>
        <v>0.020799999999999999</v>
      </c>
      <c r="S177" s="210">
        <v>0</v>
      </c>
      <c r="T177" s="211">
        <f>S177*H177</f>
        <v>0</v>
      </c>
      <c r="AR177" s="16" t="s">
        <v>118</v>
      </c>
      <c r="AT177" s="16" t="s">
        <v>113</v>
      </c>
      <c r="AU177" s="16" t="s">
        <v>77</v>
      </c>
      <c r="AY177" s="16" t="s">
        <v>110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6" t="s">
        <v>73</v>
      </c>
      <c r="BK177" s="212">
        <f>ROUND(I177*H177,2)</f>
        <v>0</v>
      </c>
      <c r="BL177" s="16" t="s">
        <v>118</v>
      </c>
      <c r="BM177" s="16" t="s">
        <v>274</v>
      </c>
    </row>
    <row r="178" s="12" customFormat="1">
      <c r="B178" s="224"/>
      <c r="C178" s="225"/>
      <c r="D178" s="215" t="s">
        <v>124</v>
      </c>
      <c r="E178" s="226" t="s">
        <v>1</v>
      </c>
      <c r="F178" s="227" t="s">
        <v>275</v>
      </c>
      <c r="G178" s="225"/>
      <c r="H178" s="228">
        <v>2.3999999999999999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AT178" s="234" t="s">
        <v>124</v>
      </c>
      <c r="AU178" s="234" t="s">
        <v>77</v>
      </c>
      <c r="AV178" s="12" t="s">
        <v>77</v>
      </c>
      <c r="AW178" s="12" t="s">
        <v>31</v>
      </c>
      <c r="AX178" s="12" t="s">
        <v>68</v>
      </c>
      <c r="AY178" s="234" t="s">
        <v>110</v>
      </c>
    </row>
    <row r="179" s="12" customFormat="1">
      <c r="B179" s="224"/>
      <c r="C179" s="225"/>
      <c r="D179" s="215" t="s">
        <v>124</v>
      </c>
      <c r="E179" s="226" t="s">
        <v>1</v>
      </c>
      <c r="F179" s="227" t="s">
        <v>276</v>
      </c>
      <c r="G179" s="225"/>
      <c r="H179" s="228">
        <v>5.2000000000000002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AT179" s="234" t="s">
        <v>124</v>
      </c>
      <c r="AU179" s="234" t="s">
        <v>77</v>
      </c>
      <c r="AV179" s="12" t="s">
        <v>77</v>
      </c>
      <c r="AW179" s="12" t="s">
        <v>31</v>
      </c>
      <c r="AX179" s="12" t="s">
        <v>68</v>
      </c>
      <c r="AY179" s="234" t="s">
        <v>110</v>
      </c>
    </row>
    <row r="180" s="12" customFormat="1">
      <c r="B180" s="224"/>
      <c r="C180" s="225"/>
      <c r="D180" s="215" t="s">
        <v>124</v>
      </c>
      <c r="E180" s="226" t="s">
        <v>1</v>
      </c>
      <c r="F180" s="227" t="s">
        <v>277</v>
      </c>
      <c r="G180" s="225"/>
      <c r="H180" s="228">
        <v>0.40000000000000002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AT180" s="234" t="s">
        <v>124</v>
      </c>
      <c r="AU180" s="234" t="s">
        <v>77</v>
      </c>
      <c r="AV180" s="12" t="s">
        <v>77</v>
      </c>
      <c r="AW180" s="12" t="s">
        <v>31</v>
      </c>
      <c r="AX180" s="12" t="s">
        <v>68</v>
      </c>
      <c r="AY180" s="234" t="s">
        <v>110</v>
      </c>
    </row>
    <row r="181" s="13" customFormat="1">
      <c r="B181" s="235"/>
      <c r="C181" s="236"/>
      <c r="D181" s="215" t="s">
        <v>124</v>
      </c>
      <c r="E181" s="237" t="s">
        <v>1</v>
      </c>
      <c r="F181" s="238" t="s">
        <v>127</v>
      </c>
      <c r="G181" s="236"/>
      <c r="H181" s="239">
        <v>8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124</v>
      </c>
      <c r="AU181" s="245" t="s">
        <v>77</v>
      </c>
      <c r="AV181" s="13" t="s">
        <v>118</v>
      </c>
      <c r="AW181" s="13" t="s">
        <v>31</v>
      </c>
      <c r="AX181" s="13" t="s">
        <v>73</v>
      </c>
      <c r="AY181" s="245" t="s">
        <v>110</v>
      </c>
    </row>
    <row r="182" s="1" customFormat="1" ht="16.5" customHeight="1">
      <c r="B182" s="37"/>
      <c r="C182" s="201" t="s">
        <v>278</v>
      </c>
      <c r="D182" s="201" t="s">
        <v>113</v>
      </c>
      <c r="E182" s="202" t="s">
        <v>279</v>
      </c>
      <c r="F182" s="203" t="s">
        <v>280</v>
      </c>
      <c r="G182" s="204" t="s">
        <v>152</v>
      </c>
      <c r="H182" s="205">
        <v>79</v>
      </c>
      <c r="I182" s="206"/>
      <c r="J182" s="207">
        <f>ROUND(I182*H182,2)</f>
        <v>0</v>
      </c>
      <c r="K182" s="203" t="s">
        <v>117</v>
      </c>
      <c r="L182" s="42"/>
      <c r="M182" s="208" t="s">
        <v>1</v>
      </c>
      <c r="N182" s="209" t="s">
        <v>39</v>
      </c>
      <c r="O182" s="78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AR182" s="16" t="s">
        <v>118</v>
      </c>
      <c r="AT182" s="16" t="s">
        <v>113</v>
      </c>
      <c r="AU182" s="16" t="s">
        <v>77</v>
      </c>
      <c r="AY182" s="16" t="s">
        <v>110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6" t="s">
        <v>73</v>
      </c>
      <c r="BK182" s="212">
        <f>ROUND(I182*H182,2)</f>
        <v>0</v>
      </c>
      <c r="BL182" s="16" t="s">
        <v>118</v>
      </c>
      <c r="BM182" s="16" t="s">
        <v>281</v>
      </c>
    </row>
    <row r="183" s="1" customFormat="1" ht="16.5" customHeight="1">
      <c r="B183" s="37"/>
      <c r="C183" s="201" t="s">
        <v>282</v>
      </c>
      <c r="D183" s="201" t="s">
        <v>113</v>
      </c>
      <c r="E183" s="202" t="s">
        <v>283</v>
      </c>
      <c r="F183" s="203" t="s">
        <v>284</v>
      </c>
      <c r="G183" s="204" t="s">
        <v>116</v>
      </c>
      <c r="H183" s="205">
        <v>8</v>
      </c>
      <c r="I183" s="206"/>
      <c r="J183" s="207">
        <f>ROUND(I183*H183,2)</f>
        <v>0</v>
      </c>
      <c r="K183" s="203" t="s">
        <v>117</v>
      </c>
      <c r="L183" s="42"/>
      <c r="M183" s="208" t="s">
        <v>1</v>
      </c>
      <c r="N183" s="209" t="s">
        <v>39</v>
      </c>
      <c r="O183" s="78"/>
      <c r="P183" s="210">
        <f>O183*H183</f>
        <v>0</v>
      </c>
      <c r="Q183" s="210">
        <v>1.0000000000000001E-05</v>
      </c>
      <c r="R183" s="210">
        <f>Q183*H183</f>
        <v>8.0000000000000007E-05</v>
      </c>
      <c r="S183" s="210">
        <v>0</v>
      </c>
      <c r="T183" s="211">
        <f>S183*H183</f>
        <v>0</v>
      </c>
      <c r="AR183" s="16" t="s">
        <v>118</v>
      </c>
      <c r="AT183" s="16" t="s">
        <v>113</v>
      </c>
      <c r="AU183" s="16" t="s">
        <v>77</v>
      </c>
      <c r="AY183" s="16" t="s">
        <v>110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6" t="s">
        <v>73</v>
      </c>
      <c r="BK183" s="212">
        <f>ROUND(I183*H183,2)</f>
        <v>0</v>
      </c>
      <c r="BL183" s="16" t="s">
        <v>118</v>
      </c>
      <c r="BM183" s="16" t="s">
        <v>285</v>
      </c>
    </row>
    <row r="184" s="1" customFormat="1" ht="16.5" customHeight="1">
      <c r="B184" s="37"/>
      <c r="C184" s="201" t="s">
        <v>286</v>
      </c>
      <c r="D184" s="201" t="s">
        <v>113</v>
      </c>
      <c r="E184" s="202" t="s">
        <v>287</v>
      </c>
      <c r="F184" s="203" t="s">
        <v>288</v>
      </c>
      <c r="G184" s="204" t="s">
        <v>152</v>
      </c>
      <c r="H184" s="205">
        <v>34.799999999999997</v>
      </c>
      <c r="I184" s="206"/>
      <c r="J184" s="207">
        <f>ROUND(I184*H184,2)</f>
        <v>0</v>
      </c>
      <c r="K184" s="203" t="s">
        <v>117</v>
      </c>
      <c r="L184" s="42"/>
      <c r="M184" s="208" t="s">
        <v>1</v>
      </c>
      <c r="N184" s="209" t="s">
        <v>39</v>
      </c>
      <c r="O184" s="78"/>
      <c r="P184" s="210">
        <f>O184*H184</f>
        <v>0</v>
      </c>
      <c r="Q184" s="210">
        <v>0.0043</v>
      </c>
      <c r="R184" s="210">
        <f>Q184*H184</f>
        <v>0.14964</v>
      </c>
      <c r="S184" s="210">
        <v>0</v>
      </c>
      <c r="T184" s="211">
        <f>S184*H184</f>
        <v>0</v>
      </c>
      <c r="AR184" s="16" t="s">
        <v>118</v>
      </c>
      <c r="AT184" s="16" t="s">
        <v>113</v>
      </c>
      <c r="AU184" s="16" t="s">
        <v>77</v>
      </c>
      <c r="AY184" s="16" t="s">
        <v>110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6" t="s">
        <v>73</v>
      </c>
      <c r="BK184" s="212">
        <f>ROUND(I184*H184,2)</f>
        <v>0</v>
      </c>
      <c r="BL184" s="16" t="s">
        <v>118</v>
      </c>
      <c r="BM184" s="16" t="s">
        <v>289</v>
      </c>
    </row>
    <row r="185" s="1" customFormat="1" ht="16.5" customHeight="1">
      <c r="B185" s="37"/>
      <c r="C185" s="201" t="s">
        <v>174</v>
      </c>
      <c r="D185" s="201" t="s">
        <v>113</v>
      </c>
      <c r="E185" s="202" t="s">
        <v>290</v>
      </c>
      <c r="F185" s="203" t="s">
        <v>291</v>
      </c>
      <c r="G185" s="204" t="s">
        <v>152</v>
      </c>
      <c r="H185" s="205">
        <v>34.799999999999997</v>
      </c>
      <c r="I185" s="206"/>
      <c r="J185" s="207">
        <f>ROUND(I185*H185,2)</f>
        <v>0</v>
      </c>
      <c r="K185" s="203" t="s">
        <v>117</v>
      </c>
      <c r="L185" s="42"/>
      <c r="M185" s="208" t="s">
        <v>1</v>
      </c>
      <c r="N185" s="209" t="s">
        <v>39</v>
      </c>
      <c r="O185" s="78"/>
      <c r="P185" s="210">
        <f>O185*H185</f>
        <v>0</v>
      </c>
      <c r="Q185" s="210">
        <v>2.0000000000000002E-05</v>
      </c>
      <c r="R185" s="210">
        <f>Q185*H185</f>
        <v>0.000696</v>
      </c>
      <c r="S185" s="210">
        <v>0</v>
      </c>
      <c r="T185" s="211">
        <f>S185*H185</f>
        <v>0</v>
      </c>
      <c r="AR185" s="16" t="s">
        <v>118</v>
      </c>
      <c r="AT185" s="16" t="s">
        <v>113</v>
      </c>
      <c r="AU185" s="16" t="s">
        <v>77</v>
      </c>
      <c r="AY185" s="16" t="s">
        <v>110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6" t="s">
        <v>73</v>
      </c>
      <c r="BK185" s="212">
        <f>ROUND(I185*H185,2)</f>
        <v>0</v>
      </c>
      <c r="BL185" s="16" t="s">
        <v>118</v>
      </c>
      <c r="BM185" s="16" t="s">
        <v>292</v>
      </c>
    </row>
    <row r="186" s="1" customFormat="1" ht="16.5" customHeight="1">
      <c r="B186" s="37"/>
      <c r="C186" s="201" t="s">
        <v>293</v>
      </c>
      <c r="D186" s="201" t="s">
        <v>113</v>
      </c>
      <c r="E186" s="202" t="s">
        <v>294</v>
      </c>
      <c r="F186" s="203" t="s">
        <v>295</v>
      </c>
      <c r="G186" s="204" t="s">
        <v>152</v>
      </c>
      <c r="H186" s="205">
        <v>66.5</v>
      </c>
      <c r="I186" s="206"/>
      <c r="J186" s="207">
        <f>ROUND(I186*H186,2)</f>
        <v>0</v>
      </c>
      <c r="K186" s="203" t="s">
        <v>117</v>
      </c>
      <c r="L186" s="42"/>
      <c r="M186" s="208" t="s">
        <v>1</v>
      </c>
      <c r="N186" s="209" t="s">
        <v>39</v>
      </c>
      <c r="O186" s="78"/>
      <c r="P186" s="210">
        <f>O186*H186</f>
        <v>0</v>
      </c>
      <c r="Q186" s="210">
        <v>0.15540000000000001</v>
      </c>
      <c r="R186" s="210">
        <f>Q186*H186</f>
        <v>10.334100000000001</v>
      </c>
      <c r="S186" s="210">
        <v>0</v>
      </c>
      <c r="T186" s="211">
        <f>S186*H186</f>
        <v>0</v>
      </c>
      <c r="AR186" s="16" t="s">
        <v>118</v>
      </c>
      <c r="AT186" s="16" t="s">
        <v>113</v>
      </c>
      <c r="AU186" s="16" t="s">
        <v>77</v>
      </c>
      <c r="AY186" s="16" t="s">
        <v>110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6" t="s">
        <v>73</v>
      </c>
      <c r="BK186" s="212">
        <f>ROUND(I186*H186,2)</f>
        <v>0</v>
      </c>
      <c r="BL186" s="16" t="s">
        <v>118</v>
      </c>
      <c r="BM186" s="16" t="s">
        <v>296</v>
      </c>
    </row>
    <row r="187" s="12" customFormat="1">
      <c r="B187" s="224"/>
      <c r="C187" s="225"/>
      <c r="D187" s="215" t="s">
        <v>124</v>
      </c>
      <c r="E187" s="226" t="s">
        <v>1</v>
      </c>
      <c r="F187" s="227" t="s">
        <v>297</v>
      </c>
      <c r="G187" s="225"/>
      <c r="H187" s="228">
        <v>50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AT187" s="234" t="s">
        <v>124</v>
      </c>
      <c r="AU187" s="234" t="s">
        <v>77</v>
      </c>
      <c r="AV187" s="12" t="s">
        <v>77</v>
      </c>
      <c r="AW187" s="12" t="s">
        <v>31</v>
      </c>
      <c r="AX187" s="12" t="s">
        <v>68</v>
      </c>
      <c r="AY187" s="234" t="s">
        <v>110</v>
      </c>
    </row>
    <row r="188" s="12" customFormat="1">
      <c r="B188" s="224"/>
      <c r="C188" s="225"/>
      <c r="D188" s="215" t="s">
        <v>124</v>
      </c>
      <c r="E188" s="226" t="s">
        <v>1</v>
      </c>
      <c r="F188" s="227" t="s">
        <v>298</v>
      </c>
      <c r="G188" s="225"/>
      <c r="H188" s="228">
        <v>2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124</v>
      </c>
      <c r="AU188" s="234" t="s">
        <v>77</v>
      </c>
      <c r="AV188" s="12" t="s">
        <v>77</v>
      </c>
      <c r="AW188" s="12" t="s">
        <v>31</v>
      </c>
      <c r="AX188" s="12" t="s">
        <v>68</v>
      </c>
      <c r="AY188" s="234" t="s">
        <v>110</v>
      </c>
    </row>
    <row r="189" s="12" customFormat="1">
      <c r="B189" s="224"/>
      <c r="C189" s="225"/>
      <c r="D189" s="215" t="s">
        <v>124</v>
      </c>
      <c r="E189" s="226" t="s">
        <v>1</v>
      </c>
      <c r="F189" s="227" t="s">
        <v>299</v>
      </c>
      <c r="G189" s="225"/>
      <c r="H189" s="228">
        <v>11.199999999999999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AT189" s="234" t="s">
        <v>124</v>
      </c>
      <c r="AU189" s="234" t="s">
        <v>77</v>
      </c>
      <c r="AV189" s="12" t="s">
        <v>77</v>
      </c>
      <c r="AW189" s="12" t="s">
        <v>31</v>
      </c>
      <c r="AX189" s="12" t="s">
        <v>68</v>
      </c>
      <c r="AY189" s="234" t="s">
        <v>110</v>
      </c>
    </row>
    <row r="190" s="12" customFormat="1">
      <c r="B190" s="224"/>
      <c r="C190" s="225"/>
      <c r="D190" s="215" t="s">
        <v>124</v>
      </c>
      <c r="E190" s="226" t="s">
        <v>1</v>
      </c>
      <c r="F190" s="227" t="s">
        <v>300</v>
      </c>
      <c r="G190" s="225"/>
      <c r="H190" s="228">
        <v>3.2999999999999998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124</v>
      </c>
      <c r="AU190" s="234" t="s">
        <v>77</v>
      </c>
      <c r="AV190" s="12" t="s">
        <v>77</v>
      </c>
      <c r="AW190" s="12" t="s">
        <v>31</v>
      </c>
      <c r="AX190" s="12" t="s">
        <v>68</v>
      </c>
      <c r="AY190" s="234" t="s">
        <v>110</v>
      </c>
    </row>
    <row r="191" s="13" customFormat="1">
      <c r="B191" s="235"/>
      <c r="C191" s="236"/>
      <c r="D191" s="215" t="s">
        <v>124</v>
      </c>
      <c r="E191" s="237" t="s">
        <v>1</v>
      </c>
      <c r="F191" s="238" t="s">
        <v>127</v>
      </c>
      <c r="G191" s="236"/>
      <c r="H191" s="239">
        <v>66.5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124</v>
      </c>
      <c r="AU191" s="245" t="s">
        <v>77</v>
      </c>
      <c r="AV191" s="13" t="s">
        <v>118</v>
      </c>
      <c r="AW191" s="13" t="s">
        <v>31</v>
      </c>
      <c r="AX191" s="13" t="s">
        <v>73</v>
      </c>
      <c r="AY191" s="245" t="s">
        <v>110</v>
      </c>
    </row>
    <row r="192" s="1" customFormat="1" ht="16.5" customHeight="1">
      <c r="B192" s="37"/>
      <c r="C192" s="246" t="s">
        <v>301</v>
      </c>
      <c r="D192" s="246" t="s">
        <v>170</v>
      </c>
      <c r="E192" s="247" t="s">
        <v>302</v>
      </c>
      <c r="F192" s="248" t="s">
        <v>303</v>
      </c>
      <c r="G192" s="249" t="s">
        <v>152</v>
      </c>
      <c r="H192" s="250">
        <v>14.645</v>
      </c>
      <c r="I192" s="251"/>
      <c r="J192" s="252">
        <f>ROUND(I192*H192,2)</f>
        <v>0</v>
      </c>
      <c r="K192" s="248" t="s">
        <v>117</v>
      </c>
      <c r="L192" s="253"/>
      <c r="M192" s="254" t="s">
        <v>1</v>
      </c>
      <c r="N192" s="255" t="s">
        <v>39</v>
      </c>
      <c r="O192" s="78"/>
      <c r="P192" s="210">
        <f>O192*H192</f>
        <v>0</v>
      </c>
      <c r="Q192" s="210">
        <v>0.048300000000000003</v>
      </c>
      <c r="R192" s="210">
        <f>Q192*H192</f>
        <v>0.70735349999999997</v>
      </c>
      <c r="S192" s="210">
        <v>0</v>
      </c>
      <c r="T192" s="211">
        <f>S192*H192</f>
        <v>0</v>
      </c>
      <c r="AR192" s="16" t="s">
        <v>174</v>
      </c>
      <c r="AT192" s="16" t="s">
        <v>170</v>
      </c>
      <c r="AU192" s="16" t="s">
        <v>77</v>
      </c>
      <c r="AY192" s="16" t="s">
        <v>110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6" t="s">
        <v>73</v>
      </c>
      <c r="BK192" s="212">
        <f>ROUND(I192*H192,2)</f>
        <v>0</v>
      </c>
      <c r="BL192" s="16" t="s">
        <v>118</v>
      </c>
      <c r="BM192" s="16" t="s">
        <v>304</v>
      </c>
    </row>
    <row r="193" s="12" customFormat="1">
      <c r="B193" s="224"/>
      <c r="C193" s="225"/>
      <c r="D193" s="215" t="s">
        <v>124</v>
      </c>
      <c r="E193" s="226" t="s">
        <v>1</v>
      </c>
      <c r="F193" s="227" t="s">
        <v>305</v>
      </c>
      <c r="G193" s="225"/>
      <c r="H193" s="228">
        <v>14.645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AT193" s="234" t="s">
        <v>124</v>
      </c>
      <c r="AU193" s="234" t="s">
        <v>77</v>
      </c>
      <c r="AV193" s="12" t="s">
        <v>77</v>
      </c>
      <c r="AW193" s="12" t="s">
        <v>31</v>
      </c>
      <c r="AX193" s="12" t="s">
        <v>68</v>
      </c>
      <c r="AY193" s="234" t="s">
        <v>110</v>
      </c>
    </row>
    <row r="194" s="13" customFormat="1">
      <c r="B194" s="235"/>
      <c r="C194" s="236"/>
      <c r="D194" s="215" t="s">
        <v>124</v>
      </c>
      <c r="E194" s="237" t="s">
        <v>1</v>
      </c>
      <c r="F194" s="238" t="s">
        <v>127</v>
      </c>
      <c r="G194" s="236"/>
      <c r="H194" s="239">
        <v>14.645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AT194" s="245" t="s">
        <v>124</v>
      </c>
      <c r="AU194" s="245" t="s">
        <v>77</v>
      </c>
      <c r="AV194" s="13" t="s">
        <v>118</v>
      </c>
      <c r="AW194" s="13" t="s">
        <v>31</v>
      </c>
      <c r="AX194" s="13" t="s">
        <v>73</v>
      </c>
      <c r="AY194" s="245" t="s">
        <v>110</v>
      </c>
    </row>
    <row r="195" s="1" customFormat="1" ht="16.5" customHeight="1">
      <c r="B195" s="37"/>
      <c r="C195" s="246" t="s">
        <v>192</v>
      </c>
      <c r="D195" s="246" t="s">
        <v>170</v>
      </c>
      <c r="E195" s="247" t="s">
        <v>306</v>
      </c>
      <c r="F195" s="248" t="s">
        <v>307</v>
      </c>
      <c r="G195" s="249" t="s">
        <v>152</v>
      </c>
      <c r="H195" s="250">
        <v>50.5</v>
      </c>
      <c r="I195" s="251"/>
      <c r="J195" s="252">
        <f>ROUND(I195*H195,2)</f>
        <v>0</v>
      </c>
      <c r="K195" s="248" t="s">
        <v>117</v>
      </c>
      <c r="L195" s="253"/>
      <c r="M195" s="254" t="s">
        <v>1</v>
      </c>
      <c r="N195" s="255" t="s">
        <v>39</v>
      </c>
      <c r="O195" s="78"/>
      <c r="P195" s="210">
        <f>O195*H195</f>
        <v>0</v>
      </c>
      <c r="Q195" s="210">
        <v>0.085000000000000006</v>
      </c>
      <c r="R195" s="210">
        <f>Q195*H195</f>
        <v>4.2925000000000004</v>
      </c>
      <c r="S195" s="210">
        <v>0</v>
      </c>
      <c r="T195" s="211">
        <f>S195*H195</f>
        <v>0</v>
      </c>
      <c r="AR195" s="16" t="s">
        <v>174</v>
      </c>
      <c r="AT195" s="16" t="s">
        <v>170</v>
      </c>
      <c r="AU195" s="16" t="s">
        <v>77</v>
      </c>
      <c r="AY195" s="16" t="s">
        <v>110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6" t="s">
        <v>73</v>
      </c>
      <c r="BK195" s="212">
        <f>ROUND(I195*H195,2)</f>
        <v>0</v>
      </c>
      <c r="BL195" s="16" t="s">
        <v>118</v>
      </c>
      <c r="BM195" s="16" t="s">
        <v>308</v>
      </c>
    </row>
    <row r="196" s="12" customFormat="1">
      <c r="B196" s="224"/>
      <c r="C196" s="225"/>
      <c r="D196" s="215" t="s">
        <v>124</v>
      </c>
      <c r="E196" s="226" t="s">
        <v>1</v>
      </c>
      <c r="F196" s="227" t="s">
        <v>309</v>
      </c>
      <c r="G196" s="225"/>
      <c r="H196" s="228">
        <v>50.5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AT196" s="234" t="s">
        <v>124</v>
      </c>
      <c r="AU196" s="234" t="s">
        <v>77</v>
      </c>
      <c r="AV196" s="12" t="s">
        <v>77</v>
      </c>
      <c r="AW196" s="12" t="s">
        <v>31</v>
      </c>
      <c r="AX196" s="12" t="s">
        <v>68</v>
      </c>
      <c r="AY196" s="234" t="s">
        <v>110</v>
      </c>
    </row>
    <row r="197" s="13" customFormat="1">
      <c r="B197" s="235"/>
      <c r="C197" s="236"/>
      <c r="D197" s="215" t="s">
        <v>124</v>
      </c>
      <c r="E197" s="237" t="s">
        <v>1</v>
      </c>
      <c r="F197" s="238" t="s">
        <v>127</v>
      </c>
      <c r="G197" s="236"/>
      <c r="H197" s="239">
        <v>50.5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124</v>
      </c>
      <c r="AU197" s="245" t="s">
        <v>77</v>
      </c>
      <c r="AV197" s="13" t="s">
        <v>118</v>
      </c>
      <c r="AW197" s="13" t="s">
        <v>31</v>
      </c>
      <c r="AX197" s="13" t="s">
        <v>73</v>
      </c>
      <c r="AY197" s="245" t="s">
        <v>110</v>
      </c>
    </row>
    <row r="198" s="1" customFormat="1" ht="16.5" customHeight="1">
      <c r="B198" s="37"/>
      <c r="C198" s="246" t="s">
        <v>7</v>
      </c>
      <c r="D198" s="246" t="s">
        <v>170</v>
      </c>
      <c r="E198" s="247" t="s">
        <v>310</v>
      </c>
      <c r="F198" s="248" t="s">
        <v>311</v>
      </c>
      <c r="G198" s="249" t="s">
        <v>152</v>
      </c>
      <c r="H198" s="250">
        <v>2</v>
      </c>
      <c r="I198" s="251"/>
      <c r="J198" s="252">
        <f>ROUND(I198*H198,2)</f>
        <v>0</v>
      </c>
      <c r="K198" s="248" t="s">
        <v>117</v>
      </c>
      <c r="L198" s="253"/>
      <c r="M198" s="254" t="s">
        <v>1</v>
      </c>
      <c r="N198" s="255" t="s">
        <v>39</v>
      </c>
      <c r="O198" s="78"/>
      <c r="P198" s="210">
        <f>O198*H198</f>
        <v>0</v>
      </c>
      <c r="Q198" s="210">
        <v>0.064000000000000001</v>
      </c>
      <c r="R198" s="210">
        <f>Q198*H198</f>
        <v>0.128</v>
      </c>
      <c r="S198" s="210">
        <v>0</v>
      </c>
      <c r="T198" s="211">
        <f>S198*H198</f>
        <v>0</v>
      </c>
      <c r="AR198" s="16" t="s">
        <v>174</v>
      </c>
      <c r="AT198" s="16" t="s">
        <v>170</v>
      </c>
      <c r="AU198" s="16" t="s">
        <v>77</v>
      </c>
      <c r="AY198" s="16" t="s">
        <v>110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6" t="s">
        <v>73</v>
      </c>
      <c r="BK198" s="212">
        <f>ROUND(I198*H198,2)</f>
        <v>0</v>
      </c>
      <c r="BL198" s="16" t="s">
        <v>118</v>
      </c>
      <c r="BM198" s="16" t="s">
        <v>312</v>
      </c>
    </row>
    <row r="199" s="1" customFormat="1" ht="16.5" customHeight="1">
      <c r="B199" s="37"/>
      <c r="C199" s="201" t="s">
        <v>313</v>
      </c>
      <c r="D199" s="201" t="s">
        <v>113</v>
      </c>
      <c r="E199" s="202" t="s">
        <v>314</v>
      </c>
      <c r="F199" s="203" t="s">
        <v>315</v>
      </c>
      <c r="G199" s="204" t="s">
        <v>161</v>
      </c>
      <c r="H199" s="205">
        <v>1.7869999999999999</v>
      </c>
      <c r="I199" s="206"/>
      <c r="J199" s="207">
        <f>ROUND(I199*H199,2)</f>
        <v>0</v>
      </c>
      <c r="K199" s="203" t="s">
        <v>117</v>
      </c>
      <c r="L199" s="42"/>
      <c r="M199" s="208" t="s">
        <v>1</v>
      </c>
      <c r="N199" s="209" t="s">
        <v>39</v>
      </c>
      <c r="O199" s="78"/>
      <c r="P199" s="210">
        <f>O199*H199</f>
        <v>0</v>
      </c>
      <c r="Q199" s="210">
        <v>2.2563399999999998</v>
      </c>
      <c r="R199" s="210">
        <f>Q199*H199</f>
        <v>4.0320795799999996</v>
      </c>
      <c r="S199" s="210">
        <v>0</v>
      </c>
      <c r="T199" s="211">
        <f>S199*H199</f>
        <v>0</v>
      </c>
      <c r="AR199" s="16" t="s">
        <v>118</v>
      </c>
      <c r="AT199" s="16" t="s">
        <v>113</v>
      </c>
      <c r="AU199" s="16" t="s">
        <v>77</v>
      </c>
      <c r="AY199" s="16" t="s">
        <v>110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6" t="s">
        <v>73</v>
      </c>
      <c r="BK199" s="212">
        <f>ROUND(I199*H199,2)</f>
        <v>0</v>
      </c>
      <c r="BL199" s="16" t="s">
        <v>118</v>
      </c>
      <c r="BM199" s="16" t="s">
        <v>316</v>
      </c>
    </row>
    <row r="200" s="12" customFormat="1">
      <c r="B200" s="224"/>
      <c r="C200" s="225"/>
      <c r="D200" s="215" t="s">
        <v>124</v>
      </c>
      <c r="E200" s="226" t="s">
        <v>1</v>
      </c>
      <c r="F200" s="227" t="s">
        <v>317</v>
      </c>
      <c r="G200" s="225"/>
      <c r="H200" s="228">
        <v>1.5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AT200" s="234" t="s">
        <v>124</v>
      </c>
      <c r="AU200" s="234" t="s">
        <v>77</v>
      </c>
      <c r="AV200" s="12" t="s">
        <v>77</v>
      </c>
      <c r="AW200" s="12" t="s">
        <v>31</v>
      </c>
      <c r="AX200" s="12" t="s">
        <v>68</v>
      </c>
      <c r="AY200" s="234" t="s">
        <v>110</v>
      </c>
    </row>
    <row r="201" s="12" customFormat="1">
      <c r="B201" s="224"/>
      <c r="C201" s="225"/>
      <c r="D201" s="215" t="s">
        <v>124</v>
      </c>
      <c r="E201" s="226" t="s">
        <v>1</v>
      </c>
      <c r="F201" s="227" t="s">
        <v>318</v>
      </c>
      <c r="G201" s="225"/>
      <c r="H201" s="228">
        <v>0.22400000000000001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AT201" s="234" t="s">
        <v>124</v>
      </c>
      <c r="AU201" s="234" t="s">
        <v>77</v>
      </c>
      <c r="AV201" s="12" t="s">
        <v>77</v>
      </c>
      <c r="AW201" s="12" t="s">
        <v>31</v>
      </c>
      <c r="AX201" s="12" t="s">
        <v>68</v>
      </c>
      <c r="AY201" s="234" t="s">
        <v>110</v>
      </c>
    </row>
    <row r="202" s="12" customFormat="1">
      <c r="B202" s="224"/>
      <c r="C202" s="225"/>
      <c r="D202" s="215" t="s">
        <v>124</v>
      </c>
      <c r="E202" s="226" t="s">
        <v>1</v>
      </c>
      <c r="F202" s="227" t="s">
        <v>319</v>
      </c>
      <c r="G202" s="225"/>
      <c r="H202" s="228">
        <v>0.033000000000000002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AT202" s="234" t="s">
        <v>124</v>
      </c>
      <c r="AU202" s="234" t="s">
        <v>77</v>
      </c>
      <c r="AV202" s="12" t="s">
        <v>77</v>
      </c>
      <c r="AW202" s="12" t="s">
        <v>31</v>
      </c>
      <c r="AX202" s="12" t="s">
        <v>68</v>
      </c>
      <c r="AY202" s="234" t="s">
        <v>110</v>
      </c>
    </row>
    <row r="203" s="12" customFormat="1">
      <c r="B203" s="224"/>
      <c r="C203" s="225"/>
      <c r="D203" s="215" t="s">
        <v>124</v>
      </c>
      <c r="E203" s="226" t="s">
        <v>1</v>
      </c>
      <c r="F203" s="227" t="s">
        <v>320</v>
      </c>
      <c r="G203" s="225"/>
      <c r="H203" s="228">
        <v>0.029999999999999999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AT203" s="234" t="s">
        <v>124</v>
      </c>
      <c r="AU203" s="234" t="s">
        <v>77</v>
      </c>
      <c r="AV203" s="12" t="s">
        <v>77</v>
      </c>
      <c r="AW203" s="12" t="s">
        <v>31</v>
      </c>
      <c r="AX203" s="12" t="s">
        <v>68</v>
      </c>
      <c r="AY203" s="234" t="s">
        <v>110</v>
      </c>
    </row>
    <row r="204" s="13" customFormat="1">
      <c r="B204" s="235"/>
      <c r="C204" s="236"/>
      <c r="D204" s="215" t="s">
        <v>124</v>
      </c>
      <c r="E204" s="237" t="s">
        <v>1</v>
      </c>
      <c r="F204" s="238" t="s">
        <v>127</v>
      </c>
      <c r="G204" s="236"/>
      <c r="H204" s="239">
        <v>1.7869999999999999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AT204" s="245" t="s">
        <v>124</v>
      </c>
      <c r="AU204" s="245" t="s">
        <v>77</v>
      </c>
      <c r="AV204" s="13" t="s">
        <v>118</v>
      </c>
      <c r="AW204" s="13" t="s">
        <v>31</v>
      </c>
      <c r="AX204" s="13" t="s">
        <v>73</v>
      </c>
      <c r="AY204" s="245" t="s">
        <v>110</v>
      </c>
    </row>
    <row r="205" s="1" customFormat="1" ht="16.5" customHeight="1">
      <c r="B205" s="37"/>
      <c r="C205" s="201" t="s">
        <v>321</v>
      </c>
      <c r="D205" s="201" t="s">
        <v>113</v>
      </c>
      <c r="E205" s="202" t="s">
        <v>322</v>
      </c>
      <c r="F205" s="203" t="s">
        <v>323</v>
      </c>
      <c r="G205" s="204" t="s">
        <v>254</v>
      </c>
      <c r="H205" s="205">
        <v>1</v>
      </c>
      <c r="I205" s="206"/>
      <c r="J205" s="207">
        <f>ROUND(I205*H205,2)</f>
        <v>0</v>
      </c>
      <c r="K205" s="203" t="s">
        <v>117</v>
      </c>
      <c r="L205" s="42"/>
      <c r="M205" s="208" t="s">
        <v>1</v>
      </c>
      <c r="N205" s="209" t="s">
        <v>39</v>
      </c>
      <c r="O205" s="78"/>
      <c r="P205" s="210">
        <f>O205*H205</f>
        <v>0</v>
      </c>
      <c r="Q205" s="210">
        <v>0</v>
      </c>
      <c r="R205" s="210">
        <f>Q205*H205</f>
        <v>0</v>
      </c>
      <c r="S205" s="210">
        <v>0.0040000000000000001</v>
      </c>
      <c r="T205" s="211">
        <f>S205*H205</f>
        <v>0.0040000000000000001</v>
      </c>
      <c r="AR205" s="16" t="s">
        <v>118</v>
      </c>
      <c r="AT205" s="16" t="s">
        <v>113</v>
      </c>
      <c r="AU205" s="16" t="s">
        <v>77</v>
      </c>
      <c r="AY205" s="16" t="s">
        <v>110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6" t="s">
        <v>73</v>
      </c>
      <c r="BK205" s="212">
        <f>ROUND(I205*H205,2)</f>
        <v>0</v>
      </c>
      <c r="BL205" s="16" t="s">
        <v>118</v>
      </c>
      <c r="BM205" s="16" t="s">
        <v>324</v>
      </c>
    </row>
    <row r="206" s="1" customFormat="1" ht="16.5" customHeight="1">
      <c r="B206" s="37"/>
      <c r="C206" s="201" t="s">
        <v>325</v>
      </c>
      <c r="D206" s="201" t="s">
        <v>113</v>
      </c>
      <c r="E206" s="202" t="s">
        <v>326</v>
      </c>
      <c r="F206" s="203" t="s">
        <v>327</v>
      </c>
      <c r="G206" s="204" t="s">
        <v>116</v>
      </c>
      <c r="H206" s="205">
        <v>4.5</v>
      </c>
      <c r="I206" s="206"/>
      <c r="J206" s="207">
        <f>ROUND(I206*H206,2)</f>
        <v>0</v>
      </c>
      <c r="K206" s="203" t="s">
        <v>117</v>
      </c>
      <c r="L206" s="42"/>
      <c r="M206" s="208" t="s">
        <v>1</v>
      </c>
      <c r="N206" s="209" t="s">
        <v>39</v>
      </c>
      <c r="O206" s="78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AR206" s="16" t="s">
        <v>118</v>
      </c>
      <c r="AT206" s="16" t="s">
        <v>113</v>
      </c>
      <c r="AU206" s="16" t="s">
        <v>77</v>
      </c>
      <c r="AY206" s="16" t="s">
        <v>110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6" t="s">
        <v>73</v>
      </c>
      <c r="BK206" s="212">
        <f>ROUND(I206*H206,2)</f>
        <v>0</v>
      </c>
      <c r="BL206" s="16" t="s">
        <v>118</v>
      </c>
      <c r="BM206" s="16" t="s">
        <v>328</v>
      </c>
    </row>
    <row r="207" s="10" customFormat="1" ht="22.8" customHeight="1">
      <c r="B207" s="185"/>
      <c r="C207" s="186"/>
      <c r="D207" s="187" t="s">
        <v>67</v>
      </c>
      <c r="E207" s="199" t="s">
        <v>329</v>
      </c>
      <c r="F207" s="199" t="s">
        <v>330</v>
      </c>
      <c r="G207" s="186"/>
      <c r="H207" s="186"/>
      <c r="I207" s="189"/>
      <c r="J207" s="200">
        <f>BK207</f>
        <v>0</v>
      </c>
      <c r="K207" s="186"/>
      <c r="L207" s="191"/>
      <c r="M207" s="192"/>
      <c r="N207" s="193"/>
      <c r="O207" s="193"/>
      <c r="P207" s="194">
        <f>SUM(P208:P237)</f>
        <v>0</v>
      </c>
      <c r="Q207" s="193"/>
      <c r="R207" s="194">
        <f>SUM(R208:R237)</f>
        <v>0</v>
      </c>
      <c r="S207" s="193"/>
      <c r="T207" s="195">
        <f>SUM(T208:T237)</f>
        <v>0</v>
      </c>
      <c r="AR207" s="196" t="s">
        <v>73</v>
      </c>
      <c r="AT207" s="197" t="s">
        <v>67</v>
      </c>
      <c r="AU207" s="197" t="s">
        <v>73</v>
      </c>
      <c r="AY207" s="196" t="s">
        <v>110</v>
      </c>
      <c r="BK207" s="198">
        <f>SUM(BK208:BK237)</f>
        <v>0</v>
      </c>
    </row>
    <row r="208" s="1" customFormat="1" ht="16.5" customHeight="1">
      <c r="B208" s="37"/>
      <c r="C208" s="201" t="s">
        <v>331</v>
      </c>
      <c r="D208" s="201" t="s">
        <v>113</v>
      </c>
      <c r="E208" s="202" t="s">
        <v>332</v>
      </c>
      <c r="F208" s="203" t="s">
        <v>333</v>
      </c>
      <c r="G208" s="204" t="s">
        <v>334</v>
      </c>
      <c r="H208" s="205">
        <v>333.86099999999999</v>
      </c>
      <c r="I208" s="206"/>
      <c r="J208" s="207">
        <f>ROUND(I208*H208,2)</f>
        <v>0</v>
      </c>
      <c r="K208" s="203" t="s">
        <v>117</v>
      </c>
      <c r="L208" s="42"/>
      <c r="M208" s="208" t="s">
        <v>1</v>
      </c>
      <c r="N208" s="209" t="s">
        <v>39</v>
      </c>
      <c r="O208" s="78"/>
      <c r="P208" s="210">
        <f>O208*H208</f>
        <v>0</v>
      </c>
      <c r="Q208" s="210">
        <v>0</v>
      </c>
      <c r="R208" s="210">
        <f>Q208*H208</f>
        <v>0</v>
      </c>
      <c r="S208" s="210">
        <v>0</v>
      </c>
      <c r="T208" s="211">
        <f>S208*H208</f>
        <v>0</v>
      </c>
      <c r="AR208" s="16" t="s">
        <v>118</v>
      </c>
      <c r="AT208" s="16" t="s">
        <v>113</v>
      </c>
      <c r="AU208" s="16" t="s">
        <v>77</v>
      </c>
      <c r="AY208" s="16" t="s">
        <v>110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6" t="s">
        <v>73</v>
      </c>
      <c r="BK208" s="212">
        <f>ROUND(I208*H208,2)</f>
        <v>0</v>
      </c>
      <c r="BL208" s="16" t="s">
        <v>118</v>
      </c>
      <c r="BM208" s="16" t="s">
        <v>335</v>
      </c>
    </row>
    <row r="209" s="12" customFormat="1">
      <c r="B209" s="224"/>
      <c r="C209" s="225"/>
      <c r="D209" s="215" t="s">
        <v>124</v>
      </c>
      <c r="E209" s="226" t="s">
        <v>1</v>
      </c>
      <c r="F209" s="227" t="s">
        <v>336</v>
      </c>
      <c r="G209" s="225"/>
      <c r="H209" s="228">
        <v>341.96100000000001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124</v>
      </c>
      <c r="AU209" s="234" t="s">
        <v>77</v>
      </c>
      <c r="AV209" s="12" t="s">
        <v>77</v>
      </c>
      <c r="AW209" s="12" t="s">
        <v>31</v>
      </c>
      <c r="AX209" s="12" t="s">
        <v>68</v>
      </c>
      <c r="AY209" s="234" t="s">
        <v>110</v>
      </c>
    </row>
    <row r="210" s="12" customFormat="1">
      <c r="B210" s="224"/>
      <c r="C210" s="225"/>
      <c r="D210" s="215" t="s">
        <v>124</v>
      </c>
      <c r="E210" s="226" t="s">
        <v>1</v>
      </c>
      <c r="F210" s="227" t="s">
        <v>337</v>
      </c>
      <c r="G210" s="225"/>
      <c r="H210" s="228">
        <v>-8.0999999999999996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AT210" s="234" t="s">
        <v>124</v>
      </c>
      <c r="AU210" s="234" t="s">
        <v>77</v>
      </c>
      <c r="AV210" s="12" t="s">
        <v>77</v>
      </c>
      <c r="AW210" s="12" t="s">
        <v>31</v>
      </c>
      <c r="AX210" s="12" t="s">
        <v>68</v>
      </c>
      <c r="AY210" s="234" t="s">
        <v>110</v>
      </c>
    </row>
    <row r="211" s="13" customFormat="1">
      <c r="B211" s="235"/>
      <c r="C211" s="236"/>
      <c r="D211" s="215" t="s">
        <v>124</v>
      </c>
      <c r="E211" s="237" t="s">
        <v>1</v>
      </c>
      <c r="F211" s="238" t="s">
        <v>127</v>
      </c>
      <c r="G211" s="236"/>
      <c r="H211" s="239">
        <v>333.86099999999999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AT211" s="245" t="s">
        <v>124</v>
      </c>
      <c r="AU211" s="245" t="s">
        <v>77</v>
      </c>
      <c r="AV211" s="13" t="s">
        <v>118</v>
      </c>
      <c r="AW211" s="13" t="s">
        <v>31</v>
      </c>
      <c r="AX211" s="13" t="s">
        <v>73</v>
      </c>
      <c r="AY211" s="245" t="s">
        <v>110</v>
      </c>
    </row>
    <row r="212" s="1" customFormat="1" ht="16.5" customHeight="1">
      <c r="B212" s="37"/>
      <c r="C212" s="201" t="s">
        <v>338</v>
      </c>
      <c r="D212" s="201" t="s">
        <v>113</v>
      </c>
      <c r="E212" s="202" t="s">
        <v>339</v>
      </c>
      <c r="F212" s="203" t="s">
        <v>340</v>
      </c>
      <c r="G212" s="204" t="s">
        <v>334</v>
      </c>
      <c r="H212" s="205">
        <v>6343.3590000000004</v>
      </c>
      <c r="I212" s="206"/>
      <c r="J212" s="207">
        <f>ROUND(I212*H212,2)</f>
        <v>0</v>
      </c>
      <c r="K212" s="203" t="s">
        <v>117</v>
      </c>
      <c r="L212" s="42"/>
      <c r="M212" s="208" t="s">
        <v>1</v>
      </c>
      <c r="N212" s="209" t="s">
        <v>39</v>
      </c>
      <c r="O212" s="78"/>
      <c r="P212" s="210">
        <f>O212*H212</f>
        <v>0</v>
      </c>
      <c r="Q212" s="210">
        <v>0</v>
      </c>
      <c r="R212" s="210">
        <f>Q212*H212</f>
        <v>0</v>
      </c>
      <c r="S212" s="210">
        <v>0</v>
      </c>
      <c r="T212" s="211">
        <f>S212*H212</f>
        <v>0</v>
      </c>
      <c r="AR212" s="16" t="s">
        <v>118</v>
      </c>
      <c r="AT212" s="16" t="s">
        <v>113</v>
      </c>
      <c r="AU212" s="16" t="s">
        <v>77</v>
      </c>
      <c r="AY212" s="16" t="s">
        <v>110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6" t="s">
        <v>73</v>
      </c>
      <c r="BK212" s="212">
        <f>ROUND(I212*H212,2)</f>
        <v>0</v>
      </c>
      <c r="BL212" s="16" t="s">
        <v>118</v>
      </c>
      <c r="BM212" s="16" t="s">
        <v>341</v>
      </c>
    </row>
    <row r="213" s="12" customFormat="1">
      <c r="B213" s="224"/>
      <c r="C213" s="225"/>
      <c r="D213" s="215" t="s">
        <v>124</v>
      </c>
      <c r="E213" s="226" t="s">
        <v>1</v>
      </c>
      <c r="F213" s="227" t="s">
        <v>342</v>
      </c>
      <c r="G213" s="225"/>
      <c r="H213" s="228">
        <v>6343.3590000000004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AT213" s="234" t="s">
        <v>124</v>
      </c>
      <c r="AU213" s="234" t="s">
        <v>77</v>
      </c>
      <c r="AV213" s="12" t="s">
        <v>77</v>
      </c>
      <c r="AW213" s="12" t="s">
        <v>31</v>
      </c>
      <c r="AX213" s="12" t="s">
        <v>68</v>
      </c>
      <c r="AY213" s="234" t="s">
        <v>110</v>
      </c>
    </row>
    <row r="214" s="13" customFormat="1">
      <c r="B214" s="235"/>
      <c r="C214" s="236"/>
      <c r="D214" s="215" t="s">
        <v>124</v>
      </c>
      <c r="E214" s="237" t="s">
        <v>1</v>
      </c>
      <c r="F214" s="238" t="s">
        <v>127</v>
      </c>
      <c r="G214" s="236"/>
      <c r="H214" s="239">
        <v>6343.3590000000004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AT214" s="245" t="s">
        <v>124</v>
      </c>
      <c r="AU214" s="245" t="s">
        <v>77</v>
      </c>
      <c r="AV214" s="13" t="s">
        <v>118</v>
      </c>
      <c r="AW214" s="13" t="s">
        <v>31</v>
      </c>
      <c r="AX214" s="13" t="s">
        <v>73</v>
      </c>
      <c r="AY214" s="245" t="s">
        <v>110</v>
      </c>
    </row>
    <row r="215" s="1" customFormat="1" ht="16.5" customHeight="1">
      <c r="B215" s="37"/>
      <c r="C215" s="201" t="s">
        <v>343</v>
      </c>
      <c r="D215" s="201" t="s">
        <v>113</v>
      </c>
      <c r="E215" s="202" t="s">
        <v>344</v>
      </c>
      <c r="F215" s="203" t="s">
        <v>345</v>
      </c>
      <c r="G215" s="204" t="s">
        <v>334</v>
      </c>
      <c r="H215" s="205">
        <v>168.97300000000001</v>
      </c>
      <c r="I215" s="206"/>
      <c r="J215" s="207">
        <f>ROUND(I215*H215,2)</f>
        <v>0</v>
      </c>
      <c r="K215" s="203" t="s">
        <v>117</v>
      </c>
      <c r="L215" s="42"/>
      <c r="M215" s="208" t="s">
        <v>1</v>
      </c>
      <c r="N215" s="209" t="s">
        <v>39</v>
      </c>
      <c r="O215" s="78"/>
      <c r="P215" s="210">
        <f>O215*H215</f>
        <v>0</v>
      </c>
      <c r="Q215" s="210">
        <v>0</v>
      </c>
      <c r="R215" s="210">
        <f>Q215*H215</f>
        <v>0</v>
      </c>
      <c r="S215" s="210">
        <v>0</v>
      </c>
      <c r="T215" s="211">
        <f>S215*H215</f>
        <v>0</v>
      </c>
      <c r="AR215" s="16" t="s">
        <v>118</v>
      </c>
      <c r="AT215" s="16" t="s">
        <v>113</v>
      </c>
      <c r="AU215" s="16" t="s">
        <v>77</v>
      </c>
      <c r="AY215" s="16" t="s">
        <v>110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16" t="s">
        <v>73</v>
      </c>
      <c r="BK215" s="212">
        <f>ROUND(I215*H215,2)</f>
        <v>0</v>
      </c>
      <c r="BL215" s="16" t="s">
        <v>118</v>
      </c>
      <c r="BM215" s="16" t="s">
        <v>346</v>
      </c>
    </row>
    <row r="216" s="12" customFormat="1">
      <c r="B216" s="224"/>
      <c r="C216" s="225"/>
      <c r="D216" s="215" t="s">
        <v>124</v>
      </c>
      <c r="E216" s="226" t="s">
        <v>1</v>
      </c>
      <c r="F216" s="227" t="s">
        <v>347</v>
      </c>
      <c r="G216" s="225"/>
      <c r="H216" s="228">
        <v>170.143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AT216" s="234" t="s">
        <v>124</v>
      </c>
      <c r="AU216" s="234" t="s">
        <v>77</v>
      </c>
      <c r="AV216" s="12" t="s">
        <v>77</v>
      </c>
      <c r="AW216" s="12" t="s">
        <v>31</v>
      </c>
      <c r="AX216" s="12" t="s">
        <v>68</v>
      </c>
      <c r="AY216" s="234" t="s">
        <v>110</v>
      </c>
    </row>
    <row r="217" s="12" customFormat="1">
      <c r="B217" s="224"/>
      <c r="C217" s="225"/>
      <c r="D217" s="215" t="s">
        <v>124</v>
      </c>
      <c r="E217" s="226" t="s">
        <v>1</v>
      </c>
      <c r="F217" s="227" t="s">
        <v>348</v>
      </c>
      <c r="G217" s="225"/>
      <c r="H217" s="228">
        <v>-1.1699999999999999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AT217" s="234" t="s">
        <v>124</v>
      </c>
      <c r="AU217" s="234" t="s">
        <v>77</v>
      </c>
      <c r="AV217" s="12" t="s">
        <v>77</v>
      </c>
      <c r="AW217" s="12" t="s">
        <v>31</v>
      </c>
      <c r="AX217" s="12" t="s">
        <v>68</v>
      </c>
      <c r="AY217" s="234" t="s">
        <v>110</v>
      </c>
    </row>
    <row r="218" s="13" customFormat="1">
      <c r="B218" s="235"/>
      <c r="C218" s="236"/>
      <c r="D218" s="215" t="s">
        <v>124</v>
      </c>
      <c r="E218" s="237" t="s">
        <v>1</v>
      </c>
      <c r="F218" s="238" t="s">
        <v>127</v>
      </c>
      <c r="G218" s="236"/>
      <c r="H218" s="239">
        <v>168.97300000000001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AT218" s="245" t="s">
        <v>124</v>
      </c>
      <c r="AU218" s="245" t="s">
        <v>77</v>
      </c>
      <c r="AV218" s="13" t="s">
        <v>118</v>
      </c>
      <c r="AW218" s="13" t="s">
        <v>31</v>
      </c>
      <c r="AX218" s="13" t="s">
        <v>73</v>
      </c>
      <c r="AY218" s="245" t="s">
        <v>110</v>
      </c>
    </row>
    <row r="219" s="1" customFormat="1" ht="16.5" customHeight="1">
      <c r="B219" s="37"/>
      <c r="C219" s="201" t="s">
        <v>349</v>
      </c>
      <c r="D219" s="201" t="s">
        <v>113</v>
      </c>
      <c r="E219" s="202" t="s">
        <v>350</v>
      </c>
      <c r="F219" s="203" t="s">
        <v>351</v>
      </c>
      <c r="G219" s="204" t="s">
        <v>334</v>
      </c>
      <c r="H219" s="205">
        <v>3210.4870000000001</v>
      </c>
      <c r="I219" s="206"/>
      <c r="J219" s="207">
        <f>ROUND(I219*H219,2)</f>
        <v>0</v>
      </c>
      <c r="K219" s="203" t="s">
        <v>117</v>
      </c>
      <c r="L219" s="42"/>
      <c r="M219" s="208" t="s">
        <v>1</v>
      </c>
      <c r="N219" s="209" t="s">
        <v>39</v>
      </c>
      <c r="O219" s="78"/>
      <c r="P219" s="210">
        <f>O219*H219</f>
        <v>0</v>
      </c>
      <c r="Q219" s="210">
        <v>0</v>
      </c>
      <c r="R219" s="210">
        <f>Q219*H219</f>
        <v>0</v>
      </c>
      <c r="S219" s="210">
        <v>0</v>
      </c>
      <c r="T219" s="211">
        <f>S219*H219</f>
        <v>0</v>
      </c>
      <c r="AR219" s="16" t="s">
        <v>118</v>
      </c>
      <c r="AT219" s="16" t="s">
        <v>113</v>
      </c>
      <c r="AU219" s="16" t="s">
        <v>77</v>
      </c>
      <c r="AY219" s="16" t="s">
        <v>110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6" t="s">
        <v>73</v>
      </c>
      <c r="BK219" s="212">
        <f>ROUND(I219*H219,2)</f>
        <v>0</v>
      </c>
      <c r="BL219" s="16" t="s">
        <v>118</v>
      </c>
      <c r="BM219" s="16" t="s">
        <v>352</v>
      </c>
    </row>
    <row r="220" s="12" customFormat="1">
      <c r="B220" s="224"/>
      <c r="C220" s="225"/>
      <c r="D220" s="215" t="s">
        <v>124</v>
      </c>
      <c r="E220" s="226" t="s">
        <v>1</v>
      </c>
      <c r="F220" s="227" t="s">
        <v>353</v>
      </c>
      <c r="G220" s="225"/>
      <c r="H220" s="228">
        <v>3210.4870000000001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AT220" s="234" t="s">
        <v>124</v>
      </c>
      <c r="AU220" s="234" t="s">
        <v>77</v>
      </c>
      <c r="AV220" s="12" t="s">
        <v>77</v>
      </c>
      <c r="AW220" s="12" t="s">
        <v>31</v>
      </c>
      <c r="AX220" s="12" t="s">
        <v>68</v>
      </c>
      <c r="AY220" s="234" t="s">
        <v>110</v>
      </c>
    </row>
    <row r="221" s="13" customFormat="1">
      <c r="B221" s="235"/>
      <c r="C221" s="236"/>
      <c r="D221" s="215" t="s">
        <v>124</v>
      </c>
      <c r="E221" s="237" t="s">
        <v>1</v>
      </c>
      <c r="F221" s="238" t="s">
        <v>127</v>
      </c>
      <c r="G221" s="236"/>
      <c r="H221" s="239">
        <v>3210.4870000000001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124</v>
      </c>
      <c r="AU221" s="245" t="s">
        <v>77</v>
      </c>
      <c r="AV221" s="13" t="s">
        <v>118</v>
      </c>
      <c r="AW221" s="13" t="s">
        <v>31</v>
      </c>
      <c r="AX221" s="13" t="s">
        <v>73</v>
      </c>
      <c r="AY221" s="245" t="s">
        <v>110</v>
      </c>
    </row>
    <row r="222" s="1" customFormat="1" ht="16.5" customHeight="1">
      <c r="B222" s="37"/>
      <c r="C222" s="201" t="s">
        <v>354</v>
      </c>
      <c r="D222" s="201" t="s">
        <v>113</v>
      </c>
      <c r="E222" s="202" t="s">
        <v>355</v>
      </c>
      <c r="F222" s="203" t="s">
        <v>356</v>
      </c>
      <c r="G222" s="204" t="s">
        <v>334</v>
      </c>
      <c r="H222" s="205">
        <v>502.834</v>
      </c>
      <c r="I222" s="206"/>
      <c r="J222" s="207">
        <f>ROUND(I222*H222,2)</f>
        <v>0</v>
      </c>
      <c r="K222" s="203" t="s">
        <v>117</v>
      </c>
      <c r="L222" s="42"/>
      <c r="M222" s="208" t="s">
        <v>1</v>
      </c>
      <c r="N222" s="209" t="s">
        <v>39</v>
      </c>
      <c r="O222" s="78"/>
      <c r="P222" s="210">
        <f>O222*H222</f>
        <v>0</v>
      </c>
      <c r="Q222" s="210">
        <v>0</v>
      </c>
      <c r="R222" s="210">
        <f>Q222*H222</f>
        <v>0</v>
      </c>
      <c r="S222" s="210">
        <v>0</v>
      </c>
      <c r="T222" s="211">
        <f>S222*H222</f>
        <v>0</v>
      </c>
      <c r="AR222" s="16" t="s">
        <v>118</v>
      </c>
      <c r="AT222" s="16" t="s">
        <v>113</v>
      </c>
      <c r="AU222" s="16" t="s">
        <v>77</v>
      </c>
      <c r="AY222" s="16" t="s">
        <v>110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6" t="s">
        <v>73</v>
      </c>
      <c r="BK222" s="212">
        <f>ROUND(I222*H222,2)</f>
        <v>0</v>
      </c>
      <c r="BL222" s="16" t="s">
        <v>118</v>
      </c>
      <c r="BM222" s="16" t="s">
        <v>357</v>
      </c>
    </row>
    <row r="223" s="12" customFormat="1">
      <c r="B223" s="224"/>
      <c r="C223" s="225"/>
      <c r="D223" s="215" t="s">
        <v>124</v>
      </c>
      <c r="E223" s="226" t="s">
        <v>1</v>
      </c>
      <c r="F223" s="227" t="s">
        <v>358</v>
      </c>
      <c r="G223" s="225"/>
      <c r="H223" s="228">
        <v>333.86099999999999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AT223" s="234" t="s">
        <v>124</v>
      </c>
      <c r="AU223" s="234" t="s">
        <v>77</v>
      </c>
      <c r="AV223" s="12" t="s">
        <v>77</v>
      </c>
      <c r="AW223" s="12" t="s">
        <v>31</v>
      </c>
      <c r="AX223" s="12" t="s">
        <v>68</v>
      </c>
      <c r="AY223" s="234" t="s">
        <v>110</v>
      </c>
    </row>
    <row r="224" s="12" customFormat="1">
      <c r="B224" s="224"/>
      <c r="C224" s="225"/>
      <c r="D224" s="215" t="s">
        <v>124</v>
      </c>
      <c r="E224" s="226" t="s">
        <v>1</v>
      </c>
      <c r="F224" s="227" t="s">
        <v>359</v>
      </c>
      <c r="G224" s="225"/>
      <c r="H224" s="228">
        <v>168.97300000000001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AT224" s="234" t="s">
        <v>124</v>
      </c>
      <c r="AU224" s="234" t="s">
        <v>77</v>
      </c>
      <c r="AV224" s="12" t="s">
        <v>77</v>
      </c>
      <c r="AW224" s="12" t="s">
        <v>31</v>
      </c>
      <c r="AX224" s="12" t="s">
        <v>68</v>
      </c>
      <c r="AY224" s="234" t="s">
        <v>110</v>
      </c>
    </row>
    <row r="225" s="13" customFormat="1">
      <c r="B225" s="235"/>
      <c r="C225" s="236"/>
      <c r="D225" s="215" t="s">
        <v>124</v>
      </c>
      <c r="E225" s="237" t="s">
        <v>1</v>
      </c>
      <c r="F225" s="238" t="s">
        <v>127</v>
      </c>
      <c r="G225" s="236"/>
      <c r="H225" s="239">
        <v>502.834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AT225" s="245" t="s">
        <v>124</v>
      </c>
      <c r="AU225" s="245" t="s">
        <v>77</v>
      </c>
      <c r="AV225" s="13" t="s">
        <v>118</v>
      </c>
      <c r="AW225" s="13" t="s">
        <v>31</v>
      </c>
      <c r="AX225" s="13" t="s">
        <v>73</v>
      </c>
      <c r="AY225" s="245" t="s">
        <v>110</v>
      </c>
    </row>
    <row r="226" s="1" customFormat="1" ht="16.5" customHeight="1">
      <c r="B226" s="37"/>
      <c r="C226" s="201" t="s">
        <v>360</v>
      </c>
      <c r="D226" s="201" t="s">
        <v>113</v>
      </c>
      <c r="E226" s="202" t="s">
        <v>361</v>
      </c>
      <c r="F226" s="203" t="s">
        <v>362</v>
      </c>
      <c r="G226" s="204" t="s">
        <v>334</v>
      </c>
      <c r="H226" s="205">
        <v>168.97300000000001</v>
      </c>
      <c r="I226" s="206"/>
      <c r="J226" s="207">
        <f>ROUND(I226*H226,2)</f>
        <v>0</v>
      </c>
      <c r="K226" s="203" t="s">
        <v>117</v>
      </c>
      <c r="L226" s="42"/>
      <c r="M226" s="208" t="s">
        <v>1</v>
      </c>
      <c r="N226" s="209" t="s">
        <v>39</v>
      </c>
      <c r="O226" s="78"/>
      <c r="P226" s="210">
        <f>O226*H226</f>
        <v>0</v>
      </c>
      <c r="Q226" s="210">
        <v>0</v>
      </c>
      <c r="R226" s="210">
        <f>Q226*H226</f>
        <v>0</v>
      </c>
      <c r="S226" s="210">
        <v>0</v>
      </c>
      <c r="T226" s="211">
        <f>S226*H226</f>
        <v>0</v>
      </c>
      <c r="AR226" s="16" t="s">
        <v>118</v>
      </c>
      <c r="AT226" s="16" t="s">
        <v>113</v>
      </c>
      <c r="AU226" s="16" t="s">
        <v>77</v>
      </c>
      <c r="AY226" s="16" t="s">
        <v>110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6" t="s">
        <v>73</v>
      </c>
      <c r="BK226" s="212">
        <f>ROUND(I226*H226,2)</f>
        <v>0</v>
      </c>
      <c r="BL226" s="16" t="s">
        <v>118</v>
      </c>
      <c r="BM226" s="16" t="s">
        <v>363</v>
      </c>
    </row>
    <row r="227" s="12" customFormat="1">
      <c r="B227" s="224"/>
      <c r="C227" s="225"/>
      <c r="D227" s="215" t="s">
        <v>124</v>
      </c>
      <c r="E227" s="226" t="s">
        <v>1</v>
      </c>
      <c r="F227" s="227" t="s">
        <v>364</v>
      </c>
      <c r="G227" s="225"/>
      <c r="H227" s="228">
        <v>170.143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AT227" s="234" t="s">
        <v>124</v>
      </c>
      <c r="AU227" s="234" t="s">
        <v>77</v>
      </c>
      <c r="AV227" s="12" t="s">
        <v>77</v>
      </c>
      <c r="AW227" s="12" t="s">
        <v>31</v>
      </c>
      <c r="AX227" s="12" t="s">
        <v>68</v>
      </c>
      <c r="AY227" s="234" t="s">
        <v>110</v>
      </c>
    </row>
    <row r="228" s="14" customFormat="1">
      <c r="B228" s="256"/>
      <c r="C228" s="257"/>
      <c r="D228" s="215" t="s">
        <v>124</v>
      </c>
      <c r="E228" s="258" t="s">
        <v>1</v>
      </c>
      <c r="F228" s="259" t="s">
        <v>365</v>
      </c>
      <c r="G228" s="257"/>
      <c r="H228" s="260">
        <v>170.143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AT228" s="266" t="s">
        <v>124</v>
      </c>
      <c r="AU228" s="266" t="s">
        <v>77</v>
      </c>
      <c r="AV228" s="14" t="s">
        <v>120</v>
      </c>
      <c r="AW228" s="14" t="s">
        <v>31</v>
      </c>
      <c r="AX228" s="14" t="s">
        <v>68</v>
      </c>
      <c r="AY228" s="266" t="s">
        <v>110</v>
      </c>
    </row>
    <row r="229" s="12" customFormat="1">
      <c r="B229" s="224"/>
      <c r="C229" s="225"/>
      <c r="D229" s="215" t="s">
        <v>124</v>
      </c>
      <c r="E229" s="226" t="s">
        <v>1</v>
      </c>
      <c r="F229" s="227" t="s">
        <v>366</v>
      </c>
      <c r="G229" s="225"/>
      <c r="H229" s="228">
        <v>-1.1699999999999999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AT229" s="234" t="s">
        <v>124</v>
      </c>
      <c r="AU229" s="234" t="s">
        <v>77</v>
      </c>
      <c r="AV229" s="12" t="s">
        <v>77</v>
      </c>
      <c r="AW229" s="12" t="s">
        <v>31</v>
      </c>
      <c r="AX229" s="12" t="s">
        <v>68</v>
      </c>
      <c r="AY229" s="234" t="s">
        <v>110</v>
      </c>
    </row>
    <row r="230" s="13" customFormat="1">
      <c r="B230" s="235"/>
      <c r="C230" s="236"/>
      <c r="D230" s="215" t="s">
        <v>124</v>
      </c>
      <c r="E230" s="237" t="s">
        <v>1</v>
      </c>
      <c r="F230" s="238" t="s">
        <v>127</v>
      </c>
      <c r="G230" s="236"/>
      <c r="H230" s="239">
        <v>168.97300000000001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AT230" s="245" t="s">
        <v>124</v>
      </c>
      <c r="AU230" s="245" t="s">
        <v>77</v>
      </c>
      <c r="AV230" s="13" t="s">
        <v>118</v>
      </c>
      <c r="AW230" s="13" t="s">
        <v>31</v>
      </c>
      <c r="AX230" s="13" t="s">
        <v>73</v>
      </c>
      <c r="AY230" s="245" t="s">
        <v>110</v>
      </c>
    </row>
    <row r="231" s="1" customFormat="1" ht="16.5" customHeight="1">
      <c r="B231" s="37"/>
      <c r="C231" s="201" t="s">
        <v>367</v>
      </c>
      <c r="D231" s="201" t="s">
        <v>113</v>
      </c>
      <c r="E231" s="202" t="s">
        <v>368</v>
      </c>
      <c r="F231" s="203" t="s">
        <v>369</v>
      </c>
      <c r="G231" s="204" t="s">
        <v>334</v>
      </c>
      <c r="H231" s="205">
        <v>196.756</v>
      </c>
      <c r="I231" s="206"/>
      <c r="J231" s="207">
        <f>ROUND(I231*H231,2)</f>
        <v>0</v>
      </c>
      <c r="K231" s="203" t="s">
        <v>117</v>
      </c>
      <c r="L231" s="42"/>
      <c r="M231" s="208" t="s">
        <v>1</v>
      </c>
      <c r="N231" s="209" t="s">
        <v>39</v>
      </c>
      <c r="O231" s="78"/>
      <c r="P231" s="210">
        <f>O231*H231</f>
        <v>0</v>
      </c>
      <c r="Q231" s="210">
        <v>0</v>
      </c>
      <c r="R231" s="210">
        <f>Q231*H231</f>
        <v>0</v>
      </c>
      <c r="S231" s="210">
        <v>0</v>
      </c>
      <c r="T231" s="211">
        <f>S231*H231</f>
        <v>0</v>
      </c>
      <c r="AR231" s="16" t="s">
        <v>118</v>
      </c>
      <c r="AT231" s="16" t="s">
        <v>113</v>
      </c>
      <c r="AU231" s="16" t="s">
        <v>77</v>
      </c>
      <c r="AY231" s="16" t="s">
        <v>110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6" t="s">
        <v>73</v>
      </c>
      <c r="BK231" s="212">
        <f>ROUND(I231*H231,2)</f>
        <v>0</v>
      </c>
      <c r="BL231" s="16" t="s">
        <v>118</v>
      </c>
      <c r="BM231" s="16" t="s">
        <v>370</v>
      </c>
    </row>
    <row r="232" s="12" customFormat="1">
      <c r="B232" s="224"/>
      <c r="C232" s="225"/>
      <c r="D232" s="215" t="s">
        <v>124</v>
      </c>
      <c r="E232" s="226" t="s">
        <v>1</v>
      </c>
      <c r="F232" s="227" t="s">
        <v>371</v>
      </c>
      <c r="G232" s="225"/>
      <c r="H232" s="228">
        <v>196.756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AT232" s="234" t="s">
        <v>124</v>
      </c>
      <c r="AU232" s="234" t="s">
        <v>77</v>
      </c>
      <c r="AV232" s="12" t="s">
        <v>77</v>
      </c>
      <c r="AW232" s="12" t="s">
        <v>31</v>
      </c>
      <c r="AX232" s="12" t="s">
        <v>68</v>
      </c>
      <c r="AY232" s="234" t="s">
        <v>110</v>
      </c>
    </row>
    <row r="233" s="13" customFormat="1">
      <c r="B233" s="235"/>
      <c r="C233" s="236"/>
      <c r="D233" s="215" t="s">
        <v>124</v>
      </c>
      <c r="E233" s="237" t="s">
        <v>1</v>
      </c>
      <c r="F233" s="238" t="s">
        <v>127</v>
      </c>
      <c r="G233" s="236"/>
      <c r="H233" s="239">
        <v>196.756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AT233" s="245" t="s">
        <v>124</v>
      </c>
      <c r="AU233" s="245" t="s">
        <v>77</v>
      </c>
      <c r="AV233" s="13" t="s">
        <v>118</v>
      </c>
      <c r="AW233" s="13" t="s">
        <v>31</v>
      </c>
      <c r="AX233" s="13" t="s">
        <v>73</v>
      </c>
      <c r="AY233" s="245" t="s">
        <v>110</v>
      </c>
    </row>
    <row r="234" s="1" customFormat="1" ht="16.5" customHeight="1">
      <c r="B234" s="37"/>
      <c r="C234" s="201" t="s">
        <v>372</v>
      </c>
      <c r="D234" s="201" t="s">
        <v>113</v>
      </c>
      <c r="E234" s="202" t="s">
        <v>373</v>
      </c>
      <c r="F234" s="203" t="s">
        <v>374</v>
      </c>
      <c r="G234" s="204" t="s">
        <v>334</v>
      </c>
      <c r="H234" s="205">
        <v>137.10499999999999</v>
      </c>
      <c r="I234" s="206"/>
      <c r="J234" s="207">
        <f>ROUND(I234*H234,2)</f>
        <v>0</v>
      </c>
      <c r="K234" s="203" t="s">
        <v>117</v>
      </c>
      <c r="L234" s="42"/>
      <c r="M234" s="208" t="s">
        <v>1</v>
      </c>
      <c r="N234" s="209" t="s">
        <v>39</v>
      </c>
      <c r="O234" s="78"/>
      <c r="P234" s="210">
        <f>O234*H234</f>
        <v>0</v>
      </c>
      <c r="Q234" s="210">
        <v>0</v>
      </c>
      <c r="R234" s="210">
        <f>Q234*H234</f>
        <v>0</v>
      </c>
      <c r="S234" s="210">
        <v>0</v>
      </c>
      <c r="T234" s="211">
        <f>S234*H234</f>
        <v>0</v>
      </c>
      <c r="AR234" s="16" t="s">
        <v>118</v>
      </c>
      <c r="AT234" s="16" t="s">
        <v>113</v>
      </c>
      <c r="AU234" s="16" t="s">
        <v>77</v>
      </c>
      <c r="AY234" s="16" t="s">
        <v>110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6" t="s">
        <v>73</v>
      </c>
      <c r="BK234" s="212">
        <f>ROUND(I234*H234,2)</f>
        <v>0</v>
      </c>
      <c r="BL234" s="16" t="s">
        <v>118</v>
      </c>
      <c r="BM234" s="16" t="s">
        <v>375</v>
      </c>
    </row>
    <row r="235" s="12" customFormat="1">
      <c r="B235" s="224"/>
      <c r="C235" s="225"/>
      <c r="D235" s="215" t="s">
        <v>124</v>
      </c>
      <c r="E235" s="226" t="s">
        <v>1</v>
      </c>
      <c r="F235" s="227" t="s">
        <v>376</v>
      </c>
      <c r="G235" s="225"/>
      <c r="H235" s="228">
        <v>145.20500000000001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AT235" s="234" t="s">
        <v>124</v>
      </c>
      <c r="AU235" s="234" t="s">
        <v>77</v>
      </c>
      <c r="AV235" s="12" t="s">
        <v>77</v>
      </c>
      <c r="AW235" s="12" t="s">
        <v>31</v>
      </c>
      <c r="AX235" s="12" t="s">
        <v>68</v>
      </c>
      <c r="AY235" s="234" t="s">
        <v>110</v>
      </c>
    </row>
    <row r="236" s="12" customFormat="1">
      <c r="B236" s="224"/>
      <c r="C236" s="225"/>
      <c r="D236" s="215" t="s">
        <v>124</v>
      </c>
      <c r="E236" s="226" t="s">
        <v>1</v>
      </c>
      <c r="F236" s="227" t="s">
        <v>377</v>
      </c>
      <c r="G236" s="225"/>
      <c r="H236" s="228">
        <v>-8.0999999999999996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AT236" s="234" t="s">
        <v>124</v>
      </c>
      <c r="AU236" s="234" t="s">
        <v>77</v>
      </c>
      <c r="AV236" s="12" t="s">
        <v>77</v>
      </c>
      <c r="AW236" s="12" t="s">
        <v>31</v>
      </c>
      <c r="AX236" s="12" t="s">
        <v>68</v>
      </c>
      <c r="AY236" s="234" t="s">
        <v>110</v>
      </c>
    </row>
    <row r="237" s="13" customFormat="1">
      <c r="B237" s="235"/>
      <c r="C237" s="236"/>
      <c r="D237" s="215" t="s">
        <v>124</v>
      </c>
      <c r="E237" s="237" t="s">
        <v>1</v>
      </c>
      <c r="F237" s="238" t="s">
        <v>127</v>
      </c>
      <c r="G237" s="236"/>
      <c r="H237" s="239">
        <v>137.10499999999999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124</v>
      </c>
      <c r="AU237" s="245" t="s">
        <v>77</v>
      </c>
      <c r="AV237" s="13" t="s">
        <v>118</v>
      </c>
      <c r="AW237" s="13" t="s">
        <v>31</v>
      </c>
      <c r="AX237" s="13" t="s">
        <v>73</v>
      </c>
      <c r="AY237" s="245" t="s">
        <v>110</v>
      </c>
    </row>
    <row r="238" s="10" customFormat="1" ht="22.8" customHeight="1">
      <c r="B238" s="185"/>
      <c r="C238" s="186"/>
      <c r="D238" s="187" t="s">
        <v>67</v>
      </c>
      <c r="E238" s="199" t="s">
        <v>378</v>
      </c>
      <c r="F238" s="199" t="s">
        <v>379</v>
      </c>
      <c r="G238" s="186"/>
      <c r="H238" s="186"/>
      <c r="I238" s="189"/>
      <c r="J238" s="200">
        <f>BK238</f>
        <v>0</v>
      </c>
      <c r="K238" s="186"/>
      <c r="L238" s="191"/>
      <c r="M238" s="192"/>
      <c r="N238" s="193"/>
      <c r="O238" s="193"/>
      <c r="P238" s="194">
        <f>P239</f>
        <v>0</v>
      </c>
      <c r="Q238" s="193"/>
      <c r="R238" s="194">
        <f>R239</f>
        <v>0</v>
      </c>
      <c r="S238" s="193"/>
      <c r="T238" s="195">
        <f>T239</f>
        <v>0</v>
      </c>
      <c r="AR238" s="196" t="s">
        <v>73</v>
      </c>
      <c r="AT238" s="197" t="s">
        <v>67</v>
      </c>
      <c r="AU238" s="197" t="s">
        <v>73</v>
      </c>
      <c r="AY238" s="196" t="s">
        <v>110</v>
      </c>
      <c r="BK238" s="198">
        <f>BK239</f>
        <v>0</v>
      </c>
    </row>
    <row r="239" s="1" customFormat="1" ht="16.5" customHeight="1">
      <c r="B239" s="37"/>
      <c r="C239" s="201" t="s">
        <v>380</v>
      </c>
      <c r="D239" s="201" t="s">
        <v>113</v>
      </c>
      <c r="E239" s="202" t="s">
        <v>381</v>
      </c>
      <c r="F239" s="203" t="s">
        <v>382</v>
      </c>
      <c r="G239" s="204" t="s">
        <v>334</v>
      </c>
      <c r="H239" s="205">
        <v>38.168999999999997</v>
      </c>
      <c r="I239" s="206"/>
      <c r="J239" s="207">
        <f>ROUND(I239*H239,2)</f>
        <v>0</v>
      </c>
      <c r="K239" s="203" t="s">
        <v>117</v>
      </c>
      <c r="L239" s="42"/>
      <c r="M239" s="208" t="s">
        <v>1</v>
      </c>
      <c r="N239" s="209" t="s">
        <v>39</v>
      </c>
      <c r="O239" s="78"/>
      <c r="P239" s="210">
        <f>O239*H239</f>
        <v>0</v>
      </c>
      <c r="Q239" s="210">
        <v>0</v>
      </c>
      <c r="R239" s="210">
        <f>Q239*H239</f>
        <v>0</v>
      </c>
      <c r="S239" s="210">
        <v>0</v>
      </c>
      <c r="T239" s="211">
        <f>S239*H239</f>
        <v>0</v>
      </c>
      <c r="AR239" s="16" t="s">
        <v>118</v>
      </c>
      <c r="AT239" s="16" t="s">
        <v>113</v>
      </c>
      <c r="AU239" s="16" t="s">
        <v>77</v>
      </c>
      <c r="AY239" s="16" t="s">
        <v>110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6" t="s">
        <v>73</v>
      </c>
      <c r="BK239" s="212">
        <f>ROUND(I239*H239,2)</f>
        <v>0</v>
      </c>
      <c r="BL239" s="16" t="s">
        <v>118</v>
      </c>
      <c r="BM239" s="16" t="s">
        <v>383</v>
      </c>
    </row>
    <row r="240" s="10" customFormat="1" ht="25.92" customHeight="1">
      <c r="B240" s="185"/>
      <c r="C240" s="186"/>
      <c r="D240" s="187" t="s">
        <v>67</v>
      </c>
      <c r="E240" s="188" t="s">
        <v>384</v>
      </c>
      <c r="F240" s="188" t="s">
        <v>385</v>
      </c>
      <c r="G240" s="186"/>
      <c r="H240" s="186"/>
      <c r="I240" s="189"/>
      <c r="J240" s="190">
        <f>BK240</f>
        <v>0</v>
      </c>
      <c r="K240" s="186"/>
      <c r="L240" s="191"/>
      <c r="M240" s="192"/>
      <c r="N240" s="193"/>
      <c r="O240" s="193"/>
      <c r="P240" s="194">
        <f>P241</f>
        <v>0</v>
      </c>
      <c r="Q240" s="193"/>
      <c r="R240" s="194">
        <f>R241</f>
        <v>0</v>
      </c>
      <c r="S240" s="193"/>
      <c r="T240" s="195">
        <f>T241</f>
        <v>0</v>
      </c>
      <c r="AR240" s="196" t="s">
        <v>149</v>
      </c>
      <c r="AT240" s="197" t="s">
        <v>67</v>
      </c>
      <c r="AU240" s="197" t="s">
        <v>68</v>
      </c>
      <c r="AY240" s="196" t="s">
        <v>110</v>
      </c>
      <c r="BK240" s="198">
        <f>BK241</f>
        <v>0</v>
      </c>
    </row>
    <row r="241" s="10" customFormat="1" ht="22.8" customHeight="1">
      <c r="B241" s="185"/>
      <c r="C241" s="186"/>
      <c r="D241" s="187" t="s">
        <v>67</v>
      </c>
      <c r="E241" s="199" t="s">
        <v>386</v>
      </c>
      <c r="F241" s="199" t="s">
        <v>384</v>
      </c>
      <c r="G241" s="186"/>
      <c r="H241" s="186"/>
      <c r="I241" s="189"/>
      <c r="J241" s="200">
        <f>BK241</f>
        <v>0</v>
      </c>
      <c r="K241" s="186"/>
      <c r="L241" s="191"/>
      <c r="M241" s="192"/>
      <c r="N241" s="193"/>
      <c r="O241" s="193"/>
      <c r="P241" s="194">
        <f>SUM(P242:P244)</f>
        <v>0</v>
      </c>
      <c r="Q241" s="193"/>
      <c r="R241" s="194">
        <f>SUM(R242:R244)</f>
        <v>0</v>
      </c>
      <c r="S241" s="193"/>
      <c r="T241" s="195">
        <f>SUM(T242:T244)</f>
        <v>0</v>
      </c>
      <c r="AR241" s="196" t="s">
        <v>149</v>
      </c>
      <c r="AT241" s="197" t="s">
        <v>67</v>
      </c>
      <c r="AU241" s="197" t="s">
        <v>73</v>
      </c>
      <c r="AY241" s="196" t="s">
        <v>110</v>
      </c>
      <c r="BK241" s="198">
        <f>SUM(BK242:BK244)</f>
        <v>0</v>
      </c>
    </row>
    <row r="242" s="1" customFormat="1" ht="16.5" customHeight="1">
      <c r="B242" s="37"/>
      <c r="C242" s="201" t="s">
        <v>387</v>
      </c>
      <c r="D242" s="201" t="s">
        <v>113</v>
      </c>
      <c r="E242" s="202" t="s">
        <v>388</v>
      </c>
      <c r="F242" s="203" t="s">
        <v>389</v>
      </c>
      <c r="G242" s="204" t="s">
        <v>390</v>
      </c>
      <c r="H242" s="267"/>
      <c r="I242" s="206"/>
      <c r="J242" s="207">
        <f>ROUND(I242*H242,2)</f>
        <v>0</v>
      </c>
      <c r="K242" s="203" t="s">
        <v>117</v>
      </c>
      <c r="L242" s="42"/>
      <c r="M242" s="208" t="s">
        <v>1</v>
      </c>
      <c r="N242" s="209" t="s">
        <v>39</v>
      </c>
      <c r="O242" s="78"/>
      <c r="P242" s="210">
        <f>O242*H242</f>
        <v>0</v>
      </c>
      <c r="Q242" s="210">
        <v>0</v>
      </c>
      <c r="R242" s="210">
        <f>Q242*H242</f>
        <v>0</v>
      </c>
      <c r="S242" s="210">
        <v>0</v>
      </c>
      <c r="T242" s="211">
        <f>S242*H242</f>
        <v>0</v>
      </c>
      <c r="AR242" s="16" t="s">
        <v>391</v>
      </c>
      <c r="AT242" s="16" t="s">
        <v>113</v>
      </c>
      <c r="AU242" s="16" t="s">
        <v>77</v>
      </c>
      <c r="AY242" s="16" t="s">
        <v>110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6" t="s">
        <v>73</v>
      </c>
      <c r="BK242" s="212">
        <f>ROUND(I242*H242,2)</f>
        <v>0</v>
      </c>
      <c r="BL242" s="16" t="s">
        <v>391</v>
      </c>
      <c r="BM242" s="16" t="s">
        <v>392</v>
      </c>
    </row>
    <row r="243" s="1" customFormat="1" ht="16.5" customHeight="1">
      <c r="B243" s="37"/>
      <c r="C243" s="201" t="s">
        <v>393</v>
      </c>
      <c r="D243" s="201" t="s">
        <v>113</v>
      </c>
      <c r="E243" s="202" t="s">
        <v>394</v>
      </c>
      <c r="F243" s="203" t="s">
        <v>395</v>
      </c>
      <c r="G243" s="204" t="s">
        <v>390</v>
      </c>
      <c r="H243" s="267"/>
      <c r="I243" s="206"/>
      <c r="J243" s="207">
        <f>ROUND(I243*H243,2)</f>
        <v>0</v>
      </c>
      <c r="K243" s="203" t="s">
        <v>117</v>
      </c>
      <c r="L243" s="42"/>
      <c r="M243" s="208" t="s">
        <v>1</v>
      </c>
      <c r="N243" s="209" t="s">
        <v>39</v>
      </c>
      <c r="O243" s="78"/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AR243" s="16" t="s">
        <v>391</v>
      </c>
      <c r="AT243" s="16" t="s">
        <v>113</v>
      </c>
      <c r="AU243" s="16" t="s">
        <v>77</v>
      </c>
      <c r="AY243" s="16" t="s">
        <v>110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16" t="s">
        <v>73</v>
      </c>
      <c r="BK243" s="212">
        <f>ROUND(I243*H243,2)</f>
        <v>0</v>
      </c>
      <c r="BL243" s="16" t="s">
        <v>391</v>
      </c>
      <c r="BM243" s="16" t="s">
        <v>396</v>
      </c>
    </row>
    <row r="244" s="1" customFormat="1" ht="16.5" customHeight="1">
      <c r="B244" s="37"/>
      <c r="C244" s="201" t="s">
        <v>397</v>
      </c>
      <c r="D244" s="201" t="s">
        <v>113</v>
      </c>
      <c r="E244" s="202" t="s">
        <v>398</v>
      </c>
      <c r="F244" s="203" t="s">
        <v>399</v>
      </c>
      <c r="G244" s="204" t="s">
        <v>400</v>
      </c>
      <c r="H244" s="205">
        <v>1</v>
      </c>
      <c r="I244" s="206"/>
      <c r="J244" s="207">
        <f>ROUND(I244*H244,2)</f>
        <v>0</v>
      </c>
      <c r="K244" s="203" t="s">
        <v>1</v>
      </c>
      <c r="L244" s="42"/>
      <c r="M244" s="268" t="s">
        <v>1</v>
      </c>
      <c r="N244" s="269" t="s">
        <v>39</v>
      </c>
      <c r="O244" s="270"/>
      <c r="P244" s="271">
        <f>O244*H244</f>
        <v>0</v>
      </c>
      <c r="Q244" s="271">
        <v>0</v>
      </c>
      <c r="R244" s="271">
        <f>Q244*H244</f>
        <v>0</v>
      </c>
      <c r="S244" s="271">
        <v>0</v>
      </c>
      <c r="T244" s="272">
        <f>S244*H244</f>
        <v>0</v>
      </c>
      <c r="AR244" s="16" t="s">
        <v>391</v>
      </c>
      <c r="AT244" s="16" t="s">
        <v>113</v>
      </c>
      <c r="AU244" s="16" t="s">
        <v>77</v>
      </c>
      <c r="AY244" s="16" t="s">
        <v>110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6" t="s">
        <v>73</v>
      </c>
      <c r="BK244" s="212">
        <f>ROUND(I244*H244,2)</f>
        <v>0</v>
      </c>
      <c r="BL244" s="16" t="s">
        <v>391</v>
      </c>
      <c r="BM244" s="16" t="s">
        <v>401</v>
      </c>
    </row>
    <row r="245" s="1" customFormat="1" ht="6.96" customHeight="1">
      <c r="B245" s="56"/>
      <c r="C245" s="57"/>
      <c r="D245" s="57"/>
      <c r="E245" s="57"/>
      <c r="F245" s="57"/>
      <c r="G245" s="57"/>
      <c r="H245" s="57"/>
      <c r="I245" s="150"/>
      <c r="J245" s="57"/>
      <c r="K245" s="57"/>
      <c r="L245" s="42"/>
    </row>
  </sheetData>
  <sheetProtection sheet="1" autoFilter="0" formatColumns="0" formatRows="0" objects="1" scenarios="1" spinCount="100000" saltValue="2k03i0+o1ej7hZJDcaQEB4VCKnnBpcp36yjJwM7tlDSdFCLtuGnrI6XA2EiLjx+l1iag0Z7cY8UpqR7kDQzrhA==" hashValue="5YsBMCZRcr8nHhLoynyN5StRtiGaibj6xY9bZUvEr5JgDg9F7ZMPCAzKHZEJzW3pNP5kdhonVDYBVv/ONZGqUA==" algorithmName="SHA-512" password="CC35"/>
  <autoFilter ref="C87:K24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jana-note\Jana</dc:creator>
  <cp:lastModifiedBy>jana-note\Jana</cp:lastModifiedBy>
  <dcterms:created xsi:type="dcterms:W3CDTF">2019-04-04T03:31:49Z</dcterms:created>
  <dcterms:modified xsi:type="dcterms:W3CDTF">2019-04-04T03:31:52Z</dcterms:modified>
</cp:coreProperties>
</file>